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80" yWindow="-120" windowWidth="15030" windowHeight="8370"/>
  </bookViews>
  <sheets>
    <sheet name="Employee Timecard" sheetId="1" r:id="rId1"/>
  </sheets>
  <definedNames>
    <definedName name="_xlnm.Print_Area" localSheetId="0">'Employee Timecard'!$A$1:$M$139</definedName>
    <definedName name="_xlnm.Print_Titles" localSheetId="0">'Employee Timecard'!$1:$6</definedName>
  </definedNames>
  <calcPr calcId="152511"/>
  <webPublishing codePage="1252"/>
</workbook>
</file>

<file path=xl/calcChain.xml><?xml version="1.0" encoding="utf-8"?>
<calcChain xmlns="http://schemas.openxmlformats.org/spreadsheetml/2006/main">
  <c r="P9" i="1" l="1"/>
  <c r="P12" i="1" l="1"/>
  <c r="P11" i="1"/>
  <c r="P10" i="1"/>
  <c r="Q12" i="1" l="1"/>
  <c r="Q11" i="1"/>
  <c r="Q10" i="1"/>
  <c r="Q9" i="1"/>
  <c r="H126" i="1" l="1"/>
  <c r="D126" i="1"/>
  <c r="B126" i="1"/>
  <c r="J126" i="1"/>
  <c r="F126" i="1"/>
  <c r="B137" i="1"/>
  <c r="M137" i="1" l="1"/>
  <c r="L137" i="1"/>
  <c r="M126" i="1"/>
  <c r="L126" i="1"/>
  <c r="C127" i="1" s="1"/>
  <c r="M115" i="1"/>
  <c r="L115" i="1"/>
  <c r="M104" i="1"/>
  <c r="L104" i="1"/>
  <c r="M93" i="1"/>
  <c r="L93" i="1"/>
  <c r="M82" i="1"/>
  <c r="L82" i="1"/>
  <c r="L71" i="1"/>
  <c r="M71" i="1"/>
  <c r="M60" i="1"/>
  <c r="L60" i="1"/>
  <c r="M49" i="1"/>
  <c r="L49" i="1"/>
  <c r="M38" i="1"/>
  <c r="L38" i="1"/>
  <c r="M27" i="1"/>
  <c r="L27" i="1"/>
  <c r="M16" i="1"/>
  <c r="L16" i="1"/>
  <c r="K16" i="1"/>
  <c r="J16" i="1"/>
  <c r="B71" i="1"/>
  <c r="C71" i="1"/>
  <c r="C137" i="1"/>
  <c r="D137" i="1"/>
  <c r="E137" i="1"/>
  <c r="F137" i="1"/>
  <c r="G137" i="1"/>
  <c r="H137" i="1"/>
  <c r="I137" i="1"/>
  <c r="J137" i="1"/>
  <c r="K137" i="1"/>
  <c r="C126" i="1"/>
  <c r="E126" i="1"/>
  <c r="G126" i="1"/>
  <c r="I126" i="1"/>
  <c r="K126" i="1"/>
  <c r="B115" i="1"/>
  <c r="C115" i="1"/>
  <c r="D115" i="1"/>
  <c r="E115" i="1"/>
  <c r="F115" i="1"/>
  <c r="G115" i="1"/>
  <c r="H115" i="1"/>
  <c r="I115" i="1"/>
  <c r="J115" i="1"/>
  <c r="K115" i="1"/>
  <c r="B104" i="1"/>
  <c r="C104" i="1"/>
  <c r="D104" i="1"/>
  <c r="E104" i="1"/>
  <c r="F104" i="1"/>
  <c r="G104" i="1"/>
  <c r="H104" i="1"/>
  <c r="I104" i="1"/>
  <c r="J104" i="1"/>
  <c r="K104" i="1"/>
  <c r="B93" i="1"/>
  <c r="C93" i="1"/>
  <c r="D93" i="1"/>
  <c r="E93" i="1"/>
  <c r="F93" i="1"/>
  <c r="G93" i="1"/>
  <c r="H93" i="1"/>
  <c r="I93" i="1"/>
  <c r="J93" i="1"/>
  <c r="K93" i="1"/>
  <c r="B82" i="1"/>
  <c r="C82" i="1"/>
  <c r="D82" i="1"/>
  <c r="E82" i="1"/>
  <c r="F82" i="1"/>
  <c r="G82" i="1"/>
  <c r="H82" i="1"/>
  <c r="I82" i="1"/>
  <c r="J82" i="1"/>
  <c r="K82" i="1"/>
  <c r="D71" i="1"/>
  <c r="E71" i="1"/>
  <c r="F71" i="1"/>
  <c r="G71" i="1"/>
  <c r="H71" i="1"/>
  <c r="I71" i="1"/>
  <c r="J71" i="1"/>
  <c r="K71" i="1"/>
  <c r="B60" i="1"/>
  <c r="C60" i="1"/>
  <c r="D60" i="1"/>
  <c r="E60" i="1"/>
  <c r="F60" i="1"/>
  <c r="G60" i="1"/>
  <c r="H60" i="1"/>
  <c r="I60" i="1"/>
  <c r="J60" i="1"/>
  <c r="K60" i="1"/>
  <c r="B49" i="1"/>
  <c r="C49" i="1"/>
  <c r="D49" i="1"/>
  <c r="E49" i="1"/>
  <c r="F49" i="1"/>
  <c r="G49" i="1"/>
  <c r="H49" i="1"/>
  <c r="I49" i="1"/>
  <c r="J49" i="1"/>
  <c r="K49" i="1"/>
  <c r="B38" i="1"/>
  <c r="C38" i="1"/>
  <c r="D38" i="1"/>
  <c r="E38" i="1"/>
  <c r="F38" i="1"/>
  <c r="G38" i="1"/>
  <c r="H38" i="1"/>
  <c r="I38" i="1"/>
  <c r="J38" i="1"/>
  <c r="K38" i="1"/>
  <c r="B16" i="1"/>
  <c r="B27" i="1"/>
  <c r="C27" i="1"/>
  <c r="D27" i="1"/>
  <c r="E27" i="1"/>
  <c r="F27" i="1"/>
  <c r="G27" i="1"/>
  <c r="H27" i="1"/>
  <c r="I27" i="1"/>
  <c r="J27" i="1"/>
  <c r="K27" i="1"/>
  <c r="C16" i="1"/>
  <c r="D16" i="1"/>
  <c r="E16" i="1"/>
  <c r="F16" i="1"/>
  <c r="G16" i="1"/>
  <c r="H16" i="1"/>
  <c r="I16" i="1"/>
  <c r="F138" i="1" l="1"/>
  <c r="C138" i="1"/>
  <c r="C72" i="1"/>
  <c r="C28" i="1"/>
  <c r="F127" i="1"/>
  <c r="F28" i="1"/>
  <c r="C17" i="1"/>
  <c r="C116" i="1"/>
  <c r="F39" i="1"/>
  <c r="F17" i="1"/>
  <c r="F50" i="1"/>
  <c r="F61" i="1"/>
  <c r="F105" i="1"/>
  <c r="F116" i="1"/>
  <c r="C39" i="1"/>
  <c r="C61" i="1"/>
  <c r="F83" i="1"/>
  <c r="F72" i="1"/>
  <c r="C50" i="1"/>
  <c r="C105" i="1"/>
  <c r="C94" i="1"/>
  <c r="F94" i="1"/>
  <c r="C83" i="1"/>
  <c r="I5" i="1" l="1"/>
  <c r="G5" i="1"/>
</calcChain>
</file>

<file path=xl/sharedStrings.xml><?xml version="1.0" encoding="utf-8"?>
<sst xmlns="http://schemas.openxmlformats.org/spreadsheetml/2006/main" count="292" uniqueCount="72">
  <si>
    <t>August</t>
  </si>
  <si>
    <t>Week 1</t>
  </si>
  <si>
    <t>Week 2</t>
  </si>
  <si>
    <t>Overtime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</si>
  <si>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</si>
  <si>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</si>
  <si>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</si>
  <si>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</si>
  <si>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</si>
  <si>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</si>
  <si>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</si>
  <si>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</si>
  <si>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</si>
  <si>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</si>
  <si>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</si>
  <si>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</si>
  <si>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</si>
  <si>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</si>
  <si>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</si>
  <si>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</si>
  <si>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</si>
  <si>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</si>
  <si>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</si>
  <si>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</si>
  <si>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Week 3</t>
  </si>
  <si>
    <t>Year to date totals:</t>
  </si>
  <si>
    <t>Overtime hrs:</t>
  </si>
  <si>
    <t>Overtime2</t>
  </si>
  <si>
    <t>Overtime3</t>
  </si>
  <si>
    <t>Overtime4</t>
  </si>
  <si>
    <t>Overtime5</t>
  </si>
  <si>
    <t>Total</t>
  </si>
  <si>
    <t xml:space="preserve">January, February, March </t>
  </si>
  <si>
    <t>April, May, June</t>
  </si>
  <si>
    <t xml:space="preserve">July, August, September  </t>
  </si>
  <si>
    <t>October, November, December</t>
  </si>
  <si>
    <t>January regular hours:</t>
  </si>
  <si>
    <t>January overtime:</t>
  </si>
  <si>
    <t>February regular hours:</t>
  </si>
  <si>
    <t>February overtime:</t>
  </si>
  <si>
    <t>March regular hours:</t>
  </si>
  <si>
    <t>March overtime:</t>
  </si>
  <si>
    <t>April regular hours:</t>
  </si>
  <si>
    <t>April overtime:</t>
  </si>
  <si>
    <t>May regular hours:</t>
  </si>
  <si>
    <t>May overtime:</t>
  </si>
  <si>
    <t>June regular hours:</t>
  </si>
  <si>
    <t>June overtime:</t>
  </si>
  <si>
    <t>July regular hours:</t>
  </si>
  <si>
    <t>July overtime:</t>
  </si>
  <si>
    <t>August regular hours:</t>
  </si>
  <si>
    <t>August overtime:</t>
  </si>
  <si>
    <t>September regular hours:</t>
  </si>
  <si>
    <t>September overtime:</t>
  </si>
  <si>
    <t>October regular hours:</t>
  </si>
  <si>
    <t>October overtime:</t>
  </si>
  <si>
    <t>November regular hours:</t>
  </si>
  <si>
    <t>November overtime:</t>
  </si>
  <si>
    <t>December regular hours:</t>
  </si>
  <si>
    <t>December overtime:</t>
  </si>
  <si>
    <t>Overtime6</t>
  </si>
  <si>
    <t>Week 6</t>
  </si>
  <si>
    <t>Monthly OT Max:</t>
  </si>
  <si>
    <t>Provider Name:</t>
  </si>
  <si>
    <t>Total  hrs:</t>
  </si>
  <si>
    <t>Monthly Max Hrs:</t>
  </si>
  <si>
    <t>Weekly Max Hrs:</t>
  </si>
  <si>
    <t>Days in Mo</t>
  </si>
  <si>
    <t>Max mo Hrs</t>
  </si>
  <si>
    <t>Avg hrs per Day</t>
  </si>
  <si>
    <r>
      <t xml:space="preserve">IHSS Timecard Estimator: </t>
    </r>
    <r>
      <rPr>
        <sz val="16"/>
        <color theme="0" tint="-0.249977111117893"/>
        <rFont val="Corbel"/>
        <family val="2"/>
        <scheme val="major"/>
      </rPr>
      <t>Daily, Weekly, Monthly, Yearly</t>
    </r>
  </si>
  <si>
    <t>NOTE: Input all hours as a time value using the colon character  :                                        (i.e. 10:30 for ten hours and 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</si>
</sst>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4" x14ac:knownFonts="1">
    <font>
      <sz val="7.5"/>
      <name val="Corbel"/>
      <family val="2"/>
      <scheme val="minor"/>
    </font>
    <font>
      <sz val="8"/>
      <name val="Arial"/>
      <family val="2"/>
    </font>
    <font>
      <b/>
      <sz val="9"/>
      <name val="Corbel"/>
      <family val="2"/>
      <scheme val="minor"/>
    </font>
    <font>
      <sz val="10"/>
      <name val="Corbel"/>
      <family val="2"/>
      <scheme val="minor"/>
    </font>
    <font>
      <sz val="8"/>
      <name val="Corbel"/>
      <family val="2"/>
      <scheme val="minor"/>
    </font>
    <font>
      <b/>
      <sz val="16"/>
      <name val="Corbel"/>
      <family val="2"/>
      <scheme val="major"/>
    </font>
    <font>
      <sz val="16"/>
      <color theme="0" tint="-0.249977111117893"/>
      <name val="Corbel"/>
      <family val="2"/>
      <scheme val="major"/>
    </font>
    <font>
      <b/>
      <sz val="8"/>
      <name val="Corbel"/>
      <family val="2"/>
      <scheme val="minor"/>
    </font>
    <font>
      <b/>
      <sz val="11"/>
      <color theme="1"/>
      <name val="Corbel"/>
      <family val="2"/>
      <scheme val="major"/>
    </font>
    <font>
      <sz val="7.5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sz val="7.5"/>
      <name val="Corbel"/>
      <family val="2"/>
      <scheme val="minor"/>
    </font>
    <font>
      <b/>
      <sz val="15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rgb="FFC4D79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2" fontId="0" fillId="0" borderId="0">
      <alignment horizontal="left" vertical="center"/>
    </xf>
    <xf numFmtId="0" fontId="4" fillId="0" borderId="0">
      <alignment horizontal="left"/>
    </xf>
    <xf numFmtId="2" fontId="2" fillId="2" borderId="0">
      <alignment horizontal="left" vertical="center"/>
    </xf>
    <xf numFmtId="0" fontId="8" fillId="2" borderId="1">
      <alignment horizontal="left" vertical="center"/>
    </xf>
  </cellStyleXfs>
  <cellXfs count="66">
    <xf numFmtId="2" fontId="0" fillId="0" borderId="0" xfId="0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2" fontId="9" fillId="0" borderId="0" xfId="0" applyFont="1" applyFill="1" applyBorder="1">
      <alignment horizontal="left" vertical="center"/>
    </xf>
    <xf numFmtId="2" fontId="9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2" fontId="11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Font="1" applyFill="1" applyBorder="1" applyAlignment="1">
      <alignment horizontal="left" vertical="center"/>
    </xf>
    <xf numFmtId="2" fontId="9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vertical="center"/>
    </xf>
    <xf numFmtId="2" fontId="7" fillId="0" borderId="0" xfId="1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>
      <alignment horizontal="left" vertical="center"/>
    </xf>
    <xf numFmtId="2" fontId="11" fillId="3" borderId="0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164" fontId="2" fillId="2" borderId="0" xfId="2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vertical="center"/>
    </xf>
    <xf numFmtId="0" fontId="0" fillId="0" borderId="0" xfId="0" applyNumberFormat="1" applyFont="1">
      <alignment horizontal="left" vertical="center"/>
    </xf>
    <xf numFmtId="164" fontId="12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2" fontId="0" fillId="0" borderId="2" xfId="0" applyFont="1" applyFill="1" applyBorder="1">
      <alignment horizontal="left" vertical="center"/>
    </xf>
    <xf numFmtId="2" fontId="0" fillId="0" borderId="3" xfId="0" applyFont="1" applyFill="1" applyBorder="1" applyAlignment="1">
      <alignment vertical="center"/>
    </xf>
    <xf numFmtId="2" fontId="9" fillId="0" borderId="4" xfId="0" applyFont="1" applyFill="1" applyBorder="1">
      <alignment horizontal="left" vertical="center"/>
    </xf>
    <xf numFmtId="2" fontId="9" fillId="0" borderId="2" xfId="0" applyFont="1" applyFill="1" applyBorder="1" applyAlignment="1">
      <alignment vertical="center"/>
    </xf>
    <xf numFmtId="2" fontId="9" fillId="0" borderId="3" xfId="0" applyFont="1" applyFill="1" applyBorder="1" applyAlignment="1">
      <alignment vertical="center"/>
    </xf>
    <xf numFmtId="2" fontId="9" fillId="0" borderId="4" xfId="0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64" fontId="9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Fill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vertical="center"/>
      <protection locked="0"/>
    </xf>
    <xf numFmtId="164" fontId="9" fillId="0" borderId="0" xfId="0" applyNumberFormat="1" applyFont="1" applyBorder="1" applyAlignment="1" applyProtection="1">
      <alignment vertical="center"/>
      <protection locked="0"/>
    </xf>
    <xf numFmtId="164" fontId="12" fillId="0" borderId="0" xfId="0" applyNumberFormat="1" applyFont="1" applyFill="1" applyAlignment="1" applyProtection="1">
      <alignment horizontal="left" vertical="center"/>
      <protection locked="0"/>
    </xf>
    <xf numFmtId="164" fontId="0" fillId="0" borderId="0" xfId="0" applyNumberFormat="1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2" fontId="12" fillId="0" borderId="0" xfId="0" applyNumberFormat="1" applyFont="1" applyFill="1" applyAlignment="1" applyProtection="1">
      <alignment horizontal="left" vertical="center"/>
      <protection locked="0"/>
    </xf>
    <xf numFmtId="2" fontId="0" fillId="0" borderId="0" xfId="0" applyFont="1" applyFill="1" applyBorder="1">
      <alignment horizontal="left" vertical="center"/>
    </xf>
    <xf numFmtId="164" fontId="4" fillId="4" borderId="0" xfId="1" applyNumberFormat="1" applyFont="1" applyFill="1" applyBorder="1" applyAlignment="1" applyProtection="1">
      <alignment horizontal="left" vertical="center"/>
      <protection locked="0"/>
    </xf>
    <xf numFmtId="164" fontId="9" fillId="4" borderId="2" xfId="0" applyNumberFormat="1" applyFont="1" applyFill="1" applyBorder="1" applyAlignment="1" applyProtection="1">
      <alignment vertical="center"/>
    </xf>
    <xf numFmtId="0" fontId="13" fillId="5" borderId="0" xfId="0" applyNumberFormat="1" applyFont="1" applyFill="1" applyBorder="1" applyAlignment="1">
      <alignment horizontal="center" wrapText="1"/>
    </xf>
    <xf numFmtId="0" fontId="2" fillId="2" borderId="0" xfId="2" applyNumberFormat="1" applyFont="1" applyBorder="1" applyAlignment="1">
      <alignment horizontal="right" vertical="center"/>
    </xf>
    <xf numFmtId="164" fontId="2" fillId="2" borderId="0" xfId="2" applyNumberFormat="1" applyFont="1" applyBorder="1" applyAlignment="1">
      <alignment horizontal="right" vertical="center"/>
    </xf>
    <xf numFmtId="0" fontId="2" fillId="2" borderId="0" xfId="2" applyNumberFormat="1" applyFont="1" applyAlignment="1">
      <alignment horizontal="right" vertical="center"/>
    </xf>
    <xf numFmtId="164" fontId="2" fillId="2" borderId="0" xfId="2" applyNumberFormat="1" applyFont="1" applyAlignment="1">
      <alignment horizontal="right" vertical="center"/>
    </xf>
    <xf numFmtId="0" fontId="10" fillId="2" borderId="0" xfId="3" applyNumberFormat="1" applyFont="1" applyBorder="1" applyAlignment="1">
      <alignment horizontal="left" vertical="center"/>
    </xf>
    <xf numFmtId="0" fontId="10" fillId="2" borderId="1" xfId="3" applyNumberFormat="1" applyFont="1">
      <alignment horizontal="left" vertical="center"/>
    </xf>
    <xf numFmtId="0" fontId="10" fillId="2" borderId="1" xfId="3" applyNumberFormat="1" applyFont="1" applyAlignment="1">
      <alignment horizontal="left" vertical="center"/>
    </xf>
    <xf numFmtId="0" fontId="4" fillId="4" borderId="0" xfId="1" applyNumberFormat="1" applyFont="1" applyFill="1" applyBorder="1" applyAlignment="1" applyProtection="1">
      <alignment horizontal="left" vertical="center"/>
      <protection locked="0"/>
    </xf>
    <xf numFmtId="164" fontId="4" fillId="4" borderId="0" xfId="1" applyNumberFormat="1" applyFont="1" applyFill="1" applyBorder="1" applyAlignment="1" applyProtection="1">
      <alignment horizontal="left" vertical="center"/>
      <protection locked="0"/>
    </xf>
    <xf numFmtId="0" fontId="10" fillId="2" borderId="1" xfId="3" applyFont="1" applyBorder="1">
      <alignment horizontal="left" vertical="center"/>
    </xf>
  </cellXfs>
  <cellStyles count="4">
    <cellStyle name="Monthly Totals" xfId="2"/>
    <cellStyle name="Normal" xfId="0" builtinId="0" customBuiltin="1"/>
    <cellStyle name="Page Title Bar" xfId="3"/>
    <cellStyle name="Year to date information" xfId="1"/>
  </cellStyles>
  <dxfs count="3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164" formatCode="[h]: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79998168889431442"/>
        </patternFill>
      </fill>
      <border diagonalUp="0" diagonalDown="0">
        <horizontal style="thin">
          <color theme="0"/>
        </horizontal>
      </border>
    </dxf>
    <dxf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59996337778862885"/>
        </patternFill>
      </fill>
      <border diagonalUp="0" diagonalDown="0">
        <horizontal style="thin">
          <color theme="0"/>
        </horizontal>
      </border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9"/>
        <color theme="0"/>
      </font>
      <fill>
        <patternFill>
          <bgColor theme="8"/>
        </patternFill>
      </fill>
      <border diagonalUp="0" diagonalDown="0">
        <top style="medium">
          <color theme="0"/>
        </top>
        <bottom style="thin">
          <color theme="0"/>
        </bottom>
      </border>
    </dxf>
    <dxf>
      <font>
        <sz val="7.5"/>
      </font>
    </dxf>
  </dxfs>
  <tableStyles count="1" defaultTableStyle="TableStyleMedium9" defaultPivotStyle="PivotStyleLight16">
    <tableStyle name="Employee Timesheet" pivot="0" count="7">
      <tableStyleElement type="wholeTable" dxfId="354"/>
      <tableStyleElement type="headerRow" dxfId="353"/>
      <tableStyleElement type="totalRow" dxfId="352"/>
      <tableStyleElement type="firstColumn" dxfId="351"/>
      <tableStyleElement type="firstColumnStripe" dxfId="350"/>
      <tableStyleElement type="secondColumnStripe" dxfId="349"/>
      <tableStyleElement type="firstTotalCell" dxfId="3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M16" totalsRowCount="1" headerRowDxfId="347" dataDxfId="346" totalsRowDxfId="345" headerRowCellStyle="Normal" dataCellStyle="Normal" totalsRowCellStyle="Normal">
  <autoFilter ref="A8:M15"/>
  <tableColumns count="13">
    <tableColumn id="1" name="January" totalsRowLabel="Total" dataDxfId="344" totalsRowDxfId="343" dataCellStyle="Normal"/>
    <tableColumn id="3" name="Week 1" totalsRowFunction="sum" dataDxfId="342" totalsRowDxfId="341" dataCellStyle="Normal"/>
    <tableColumn id="4" name="Overtime" totalsRowFunction="sum" dataDxfId="340" totalsRowDxfId="339" dataCellStyle="Normal"/>
    <tableColumn id="5" name="Week 2" totalsRowFunction="sum" dataDxfId="338" totalsRowDxfId="337" dataCellStyle="Normal"/>
    <tableColumn id="6" name="Overtime2" totalsRowFunction="sum" dataDxfId="336" totalsRowDxfId="335" dataCellStyle="Normal"/>
    <tableColumn id="7" name="Week 3" totalsRowFunction="sum" dataDxfId="334" totalsRowDxfId="333" dataCellStyle="Normal"/>
    <tableColumn id="8" name="Overtime3" totalsRowFunction="sum" dataDxfId="332" totalsRowDxfId="331" dataCellStyle="Normal"/>
    <tableColumn id="9" name="Week 4" totalsRowFunction="sum" dataDxfId="330" totalsRowDxfId="329" dataCellStyle="Normal"/>
    <tableColumn id="10" name="Overtime4" totalsRowFunction="sum" dataDxfId="328" totalsRowDxfId="327" dataCellStyle="Normal"/>
    <tableColumn id="11" name="Week 5" totalsRowFunction="sum" dataDxfId="326" totalsRowDxfId="325" dataCellStyle="Normal"/>
    <tableColumn id="12" name="Overtime5" totalsRowFunction="sum" dataDxfId="324" totalsRowDxfId="323" dataCellStyle="Normal"/>
    <tableColumn id="14" name="Week 6" totalsRowFunction="sum" dataDxfId="322" totalsRowDxfId="321" dataCellStyle="Normal"/>
    <tableColumn id="15" name="Overtime6" totalsRowFunction="sum" dataDxfId="320" totalsRowDxfId="319" dataCellStyle="Normal"/>
  </tableColumns>
  <tableStyleInfo name="Employee Timesheet" showFirstColumn="1" showLastColumn="0" showRowStripes="0" showColumnStripes="1"/>
</table>
</file>

<file path=xl/tables/table2.xml><?xml version="1.0" encoding="utf-8"?>
<table xmlns="http://schemas.openxmlformats.org/spreadsheetml/2006/main" id="2" name="Table2" displayName="Table2" ref="A19:M27" totalsRowCount="1" headerRowDxfId="318" dataDxfId="317" totalsRowDxfId="316" headerRowCellStyle="Normal" dataCellStyle="Normal" totalsRowCellStyle="Normal">
  <autoFilter ref="A19:M26"/>
  <tableColumns count="13">
    <tableColumn id="1" name="February" totalsRowLabel="Total" dataDxfId="315" totalsRowDxfId="314" dataCellStyle="Normal"/>
    <tableColumn id="3" name="Week 1" totalsRowFunction="sum" dataDxfId="313" totalsRowDxfId="312" dataCellStyle="Normal"/>
    <tableColumn id="4" name="Overtime" totalsRowFunction="sum" dataDxfId="311" totalsRowDxfId="310" dataCellStyle="Normal"/>
    <tableColumn id="5" name="Week 2" totalsRowFunction="sum" dataDxfId="309" totalsRowDxfId="308" dataCellStyle="Normal"/>
    <tableColumn id="6" name="Overtime2" totalsRowFunction="sum" dataDxfId="307" totalsRowDxfId="306" dataCellStyle="Normal"/>
    <tableColumn id="7" name="Week 3" totalsRowFunction="sum" dataDxfId="305" totalsRowDxfId="304" dataCellStyle="Normal"/>
    <tableColumn id="8" name="Overtime3" totalsRowFunction="sum" dataDxfId="303" totalsRowDxfId="302" dataCellStyle="Normal"/>
    <tableColumn id="9" name="Week 4" totalsRowFunction="sum" dataDxfId="301" totalsRowDxfId="300" dataCellStyle="Normal"/>
    <tableColumn id="10" name="Overtime4" totalsRowFunction="sum" dataDxfId="299" totalsRowDxfId="298" dataCellStyle="Normal"/>
    <tableColumn id="11" name="Week 5" totalsRowFunction="sum" dataDxfId="297" totalsRowDxfId="296" dataCellStyle="Normal"/>
    <tableColumn id="12" name="Overtime5" totalsRowFunction="sum" dataDxfId="295" totalsRowDxfId="294" dataCellStyle="Normal"/>
    <tableColumn id="2" name="Week 6" totalsRowFunction="sum" dataDxfId="293" totalsRowDxfId="292" dataCellStyle="Normal"/>
    <tableColumn id="13" name="Overtime6" totalsRowFunction="sum" dataDxfId="291" totalsRowDxfId="290" dataCellStyle="Normal"/>
  </tableColumns>
  <tableStyleInfo name="Employee Timesheet" showFirstColumn="1" showLastColumn="0" showRowStripes="0" showColumnStripes="1"/>
</table>
</file>

<file path=xl/tables/table3.xml><?xml version="1.0" encoding="utf-8"?>
<table xmlns="http://schemas.openxmlformats.org/spreadsheetml/2006/main" id="3" name="Table3" displayName="Table3" ref="A30:M38" totalsRowCount="1" headerRowDxfId="289" dataDxfId="288" totalsRowDxfId="287" headerRowCellStyle="Normal" dataCellStyle="Normal" totalsRowCellStyle="Normal">
  <autoFilter ref="A30:M37"/>
  <tableColumns count="13">
    <tableColumn id="1" name="March" totalsRowLabel="Total" dataDxfId="286" totalsRowDxfId="285" dataCellStyle="Normal"/>
    <tableColumn id="3" name="Week 1" totalsRowFunction="sum" dataDxfId="284" totalsRowDxfId="283" dataCellStyle="Normal"/>
    <tableColumn id="4" name="Overtime" totalsRowFunction="sum" dataDxfId="282" totalsRowDxfId="281" dataCellStyle="Normal"/>
    <tableColumn id="5" name="Week 2" totalsRowFunction="sum" dataDxfId="280" totalsRowDxfId="279" dataCellStyle="Normal"/>
    <tableColumn id="6" name="Overtime2" totalsRowFunction="sum" dataDxfId="278" totalsRowDxfId="277" dataCellStyle="Normal"/>
    <tableColumn id="7" name="Week 3" totalsRowFunction="sum" dataDxfId="276" totalsRowDxfId="275" dataCellStyle="Normal"/>
    <tableColumn id="8" name="Overtime3" totalsRowFunction="sum" dataDxfId="274" totalsRowDxfId="273" dataCellStyle="Normal"/>
    <tableColumn id="9" name="Week 4" totalsRowFunction="sum" dataDxfId="272" totalsRowDxfId="271" dataCellStyle="Normal"/>
    <tableColumn id="10" name="Overtime4" totalsRowFunction="sum" dataDxfId="270" totalsRowDxfId="269" dataCellStyle="Normal"/>
    <tableColumn id="11" name="Week 5" totalsRowFunction="sum" dataDxfId="268" totalsRowDxfId="267" dataCellStyle="Normal"/>
    <tableColumn id="12" name="Overtime5" totalsRowFunction="sum" dataDxfId="266" totalsRowDxfId="265" dataCellStyle="Normal"/>
    <tableColumn id="2" name="Week 6" totalsRowFunction="sum" dataDxfId="264" totalsRowDxfId="263" dataCellStyle="Normal"/>
    <tableColumn id="13" name="Overtime6" totalsRowFunction="sum" dataDxfId="262" totalsRowDxfId="261" dataCellStyle="Normal"/>
  </tableColumns>
  <tableStyleInfo name="Employee Timesheet" showFirstColumn="1" showLastColumn="0" showRowStripes="0" showColumnStripes="1"/>
</table>
</file>

<file path=xl/tables/table4.xml><?xml version="1.0" encoding="utf-8"?>
<table xmlns="http://schemas.openxmlformats.org/spreadsheetml/2006/main" id="4" name="Table4" displayName="Table4" ref="A41:M49" totalsRowCount="1" headerRowDxfId="260" dataDxfId="259" totalsRowDxfId="258" headerRowCellStyle="Normal" dataCellStyle="Normal" totalsRowCellStyle="Normal">
  <autoFilter ref="A41:M48"/>
  <tableColumns count="13">
    <tableColumn id="1" name="April" totalsRowLabel="Total" dataDxfId="257" totalsRowDxfId="256" dataCellStyle="Normal"/>
    <tableColumn id="3" name="Week 1" totalsRowFunction="sum" dataDxfId="255" totalsRowDxfId="254" dataCellStyle="Normal"/>
    <tableColumn id="4" name="Overtime" totalsRowFunction="sum" dataDxfId="253" totalsRowDxfId="252" dataCellStyle="Normal"/>
    <tableColumn id="5" name="Week 2" totalsRowFunction="sum" dataDxfId="251" totalsRowDxfId="250" dataCellStyle="Normal"/>
    <tableColumn id="6" name="Overtime2" totalsRowFunction="sum" dataDxfId="249" totalsRowDxfId="248" dataCellStyle="Normal"/>
    <tableColumn id="7" name="Week 3" totalsRowFunction="sum" dataDxfId="247" totalsRowDxfId="246" dataCellStyle="Normal"/>
    <tableColumn id="8" name="Overtime3" totalsRowFunction="sum" dataDxfId="245" totalsRowDxfId="244" dataCellStyle="Normal"/>
    <tableColumn id="9" name="Week 4" totalsRowFunction="sum" dataDxfId="243" totalsRowDxfId="242" dataCellStyle="Normal"/>
    <tableColumn id="10" name="Overtime4" totalsRowFunction="sum" dataDxfId="241" totalsRowDxfId="240" dataCellStyle="Normal"/>
    <tableColumn id="11" name="Week 5" totalsRowFunction="sum" dataDxfId="239" totalsRowDxfId="238" dataCellStyle="Normal"/>
    <tableColumn id="12" name="Overtime5" totalsRowFunction="sum" dataDxfId="237" totalsRowDxfId="236" dataCellStyle="Normal"/>
    <tableColumn id="2" name="Week 6" totalsRowFunction="sum" dataDxfId="235" totalsRowDxfId="234" dataCellStyle="Normal"/>
    <tableColumn id="13" name="Overtime6" totalsRowFunction="sum" dataDxfId="233" totalsRowDxfId="232" dataCellStyle="Normal"/>
  </tableColumns>
  <tableStyleInfo name="Employee Timesheet" showFirstColumn="1" showLastColumn="0" showRowStripes="0" showColumnStripes="1"/>
</table>
</file>

<file path=xl/tables/table5.xml><?xml version="1.0" encoding="utf-8"?>
<table xmlns="http://schemas.openxmlformats.org/spreadsheetml/2006/main" id="5" name="Table5" displayName="Table5" ref="A52:M60" totalsRowCount="1" headerRowDxfId="231" dataDxfId="230" totalsRowDxfId="229" headerRowCellStyle="Normal" dataCellStyle="Normal" totalsRowCellStyle="Normal">
  <autoFilter ref="A52:M59"/>
  <tableColumns count="13">
    <tableColumn id="1" name="May" totalsRowLabel="Total" dataDxfId="228" totalsRowDxfId="227" dataCellStyle="Normal"/>
    <tableColumn id="3" name="Week 1" totalsRowFunction="sum" dataDxfId="226" totalsRowDxfId="225" dataCellStyle="Normal"/>
    <tableColumn id="4" name="Overtime" totalsRowFunction="sum" dataDxfId="224" totalsRowDxfId="223" dataCellStyle="Normal"/>
    <tableColumn id="5" name="Week 2" totalsRowFunction="sum" dataDxfId="222" totalsRowDxfId="221" dataCellStyle="Normal"/>
    <tableColumn id="6" name="Overtime2" totalsRowFunction="sum" dataDxfId="220" totalsRowDxfId="219" dataCellStyle="Normal"/>
    <tableColumn id="7" name="Week 3" totalsRowFunction="sum" dataDxfId="218" totalsRowDxfId="217" dataCellStyle="Normal"/>
    <tableColumn id="8" name="Overtime3" totalsRowFunction="sum" dataDxfId="216" totalsRowDxfId="215" dataCellStyle="Normal"/>
    <tableColumn id="9" name="Week 4" totalsRowFunction="sum" dataDxfId="214" totalsRowDxfId="213" dataCellStyle="Normal"/>
    <tableColumn id="10" name="Overtime4" totalsRowFunction="sum" dataDxfId="212" totalsRowDxfId="211" dataCellStyle="Normal"/>
    <tableColumn id="11" name="Week 5" totalsRowFunction="sum" dataDxfId="210" totalsRowDxfId="209" dataCellStyle="Normal"/>
    <tableColumn id="12" name="Overtime5" totalsRowFunction="sum" dataDxfId="208" totalsRowDxfId="207" dataCellStyle="Normal"/>
    <tableColumn id="2" name="Week 6" totalsRowFunction="sum" dataDxfId="206" totalsRowDxfId="205" dataCellStyle="Normal"/>
    <tableColumn id="13" name="Overtime6" totalsRowFunction="sum" dataDxfId="204" totalsRowDxfId="203" dataCellStyle="Normal"/>
  </tableColumns>
  <tableStyleInfo name="Employee Timesheet" showFirstColumn="1" showLastColumn="0" showRowStripes="0" showColumnStripes="1"/>
</table>
</file>

<file path=xl/tables/table6.xml><?xml version="1.0" encoding="utf-8"?>
<table xmlns="http://schemas.openxmlformats.org/spreadsheetml/2006/main" id="6" name="Table6" displayName="Table6" ref="A63:M71" totalsRowCount="1" headerRowDxfId="202" dataDxfId="201" totalsRowDxfId="200" headerRowCellStyle="Normal" dataCellStyle="Normal" totalsRowCellStyle="Normal">
  <autoFilter ref="A63:M70"/>
  <tableColumns count="13">
    <tableColumn id="1" name="June" totalsRowLabel="Total" dataDxfId="199" totalsRowDxfId="198" dataCellStyle="Normal"/>
    <tableColumn id="3" name="Week 1" totalsRowFunction="sum" dataDxfId="197" totalsRowDxfId="196" dataCellStyle="Normal"/>
    <tableColumn id="4" name="Overtime" totalsRowFunction="sum" dataDxfId="195" totalsRowDxfId="194" dataCellStyle="Normal"/>
    <tableColumn id="5" name="Week 2" totalsRowFunction="sum" dataDxfId="193" totalsRowDxfId="192" dataCellStyle="Normal"/>
    <tableColumn id="6" name="Overtime2" totalsRowFunction="sum" dataDxfId="191" totalsRowDxfId="190" dataCellStyle="Normal"/>
    <tableColumn id="7" name="Week 3" totalsRowFunction="sum" dataDxfId="189" totalsRowDxfId="188" dataCellStyle="Normal"/>
    <tableColumn id="8" name="Overtime3" totalsRowFunction="sum" dataDxfId="187" totalsRowDxfId="186" dataCellStyle="Normal"/>
    <tableColumn id="9" name="Week 4" totalsRowFunction="sum" dataDxfId="185" totalsRowDxfId="184" dataCellStyle="Normal"/>
    <tableColumn id="10" name="Overtime4" totalsRowFunction="sum" dataDxfId="183" totalsRowDxfId="182" dataCellStyle="Normal"/>
    <tableColumn id="11" name="Week 5" totalsRowFunction="sum" dataDxfId="181" totalsRowDxfId="180" dataCellStyle="Normal"/>
    <tableColumn id="12" name="Overtime5" totalsRowFunction="sum" dataDxfId="179" totalsRowDxfId="178" dataCellStyle="Normal"/>
    <tableColumn id="2" name="Week 6" totalsRowFunction="sum" dataDxfId="177" totalsRowDxfId="176" dataCellStyle="Normal"/>
    <tableColumn id="13" name="Overtime6" totalsRowFunction="sum" dataDxfId="175" totalsRowDxfId="174" dataCellStyle="Normal"/>
  </tableColumns>
  <tableStyleInfo name="Employee Timesheet" showFirstColumn="1" showLastColumn="0" showRowStripes="0" showColumnStripes="1"/>
</table>
</file>

<file path=xl/tables/table7.xml><?xml version="1.0" encoding="utf-8"?>
<table xmlns="http://schemas.openxmlformats.org/spreadsheetml/2006/main" id="7" name="Table7" displayName="Table7" ref="A74:M82" totalsRowCount="1" headerRowDxfId="173" dataDxfId="172" totalsRowDxfId="171" headerRowCellStyle="Normal" dataCellStyle="Normal" totalsRowCellStyle="Normal">
  <autoFilter ref="A74:M81"/>
  <tableColumns count="13">
    <tableColumn id="1" name="July" totalsRowLabel="Total" dataDxfId="170" totalsRowDxfId="169" dataCellStyle="Normal"/>
    <tableColumn id="3" name="Week 1" totalsRowFunction="sum" dataDxfId="168" totalsRowDxfId="167" dataCellStyle="Normal"/>
    <tableColumn id="4" name="Overtime" totalsRowFunction="sum" dataDxfId="166" totalsRowDxfId="165" dataCellStyle="Normal"/>
    <tableColumn id="5" name="Week 2" totalsRowFunction="sum" dataDxfId="164" totalsRowDxfId="163" dataCellStyle="Normal"/>
    <tableColumn id="6" name="Overtime2" totalsRowFunction="sum" dataDxfId="162" totalsRowDxfId="161" dataCellStyle="Normal"/>
    <tableColumn id="7" name="Week 3" totalsRowFunction="sum" dataDxfId="160" totalsRowDxfId="159" dataCellStyle="Normal"/>
    <tableColumn id="8" name="Overtime3" totalsRowFunction="sum" dataDxfId="158" totalsRowDxfId="157" dataCellStyle="Normal"/>
    <tableColumn id="9" name="Week 4" totalsRowFunction="sum" dataDxfId="156" totalsRowDxfId="155" dataCellStyle="Normal"/>
    <tableColumn id="10" name="Overtime4" totalsRowFunction="sum" dataDxfId="154" totalsRowDxfId="153" dataCellStyle="Normal"/>
    <tableColumn id="11" name="Week 5" totalsRowFunction="sum" dataDxfId="152" totalsRowDxfId="151" dataCellStyle="Normal"/>
    <tableColumn id="12" name="Overtime5" totalsRowFunction="sum" dataDxfId="150" totalsRowDxfId="149" dataCellStyle="Normal"/>
    <tableColumn id="2" name="Week 6" totalsRowFunction="sum" dataDxfId="148" totalsRowDxfId="147" dataCellStyle="Normal"/>
    <tableColumn id="13" name="Overtime6" totalsRowFunction="sum" dataDxfId="146" totalsRowDxfId="145" dataCellStyle="Normal"/>
  </tableColumns>
  <tableStyleInfo name="Employee Timesheet" showFirstColumn="1" showLastColumn="0" showRowStripes="0" showColumnStripes="1"/>
</table>
</file>

<file path=xl/tables/table8.xml><?xml version="1.0" encoding="utf-8"?>
<table xmlns="http://schemas.openxmlformats.org/spreadsheetml/2006/main" id="8" name="Table8" displayName="Table8" ref="A85:M93" totalsRowCount="1" headerRowDxfId="144" dataDxfId="143" totalsRowDxfId="142" headerRowCellStyle="Normal" dataCellStyle="Normal" totalsRowCellStyle="Normal">
  <autoFilter ref="A85:M92"/>
  <tableColumns count="13">
    <tableColumn id="1" name="August" totalsRowLabel="Total" dataDxfId="141" totalsRowDxfId="140" dataCellStyle="Normal"/>
    <tableColumn id="3" name="Week 1" totalsRowFunction="sum" dataDxfId="139" totalsRowDxfId="138" dataCellStyle="Normal"/>
    <tableColumn id="4" name="Overtime" totalsRowFunction="sum" dataDxfId="137" totalsRowDxfId="136" dataCellStyle="Normal"/>
    <tableColumn id="5" name="Week 2" totalsRowFunction="sum" dataDxfId="135" totalsRowDxfId="134" dataCellStyle="Normal"/>
    <tableColumn id="6" name="Overtime2" totalsRowFunction="sum" dataDxfId="133" totalsRowDxfId="132" dataCellStyle="Normal"/>
    <tableColumn id="7" name="Week 3" totalsRowFunction="sum" dataDxfId="131" totalsRowDxfId="130" dataCellStyle="Normal"/>
    <tableColumn id="8" name="Overtime3" totalsRowFunction="sum" dataDxfId="129" totalsRowDxfId="128" dataCellStyle="Normal"/>
    <tableColumn id="9" name="Week 4" totalsRowFunction="sum" dataDxfId="127" totalsRowDxfId="126" dataCellStyle="Normal"/>
    <tableColumn id="10" name="Overtime4" totalsRowFunction="sum" dataDxfId="125" totalsRowDxfId="124" dataCellStyle="Normal"/>
    <tableColumn id="11" name="Week 5" totalsRowFunction="sum" dataDxfId="123" totalsRowDxfId="122" dataCellStyle="Normal"/>
    <tableColumn id="12" name="Overtime5" totalsRowFunction="sum" dataDxfId="121" totalsRowDxfId="120" dataCellStyle="Normal"/>
    <tableColumn id="2" name="Week 6" totalsRowFunction="sum" dataDxfId="119" totalsRowDxfId="118" dataCellStyle="Normal"/>
    <tableColumn id="13" name="Overtime6" totalsRowFunction="sum" dataDxfId="117" totalsRowDxfId="116" dataCellStyle="Normal"/>
  </tableColumns>
  <tableStyleInfo name="Employee Timesheet" showFirstColumn="1" showLastColumn="0" showRowStripes="0" showColumnStripes="1"/>
</table>
</file>

<file path=xl/tables/table9.xml><?xml version="1.0" encoding="utf-8"?>
<table xmlns="http://schemas.openxmlformats.org/spreadsheetml/2006/main" id="9" name="Table9" displayName="Table9" ref="A96:M104" totalsRowCount="1" headerRowDxfId="115" dataDxfId="114" totalsRowDxfId="113" headerRowCellStyle="Normal" dataCellStyle="Normal" totalsRowCellStyle="Normal">
  <autoFilter ref="A96:M103"/>
  <tableColumns count="13">
    <tableColumn id="1" name="September" totalsRowLabel="Total" dataDxfId="112" totalsRowDxfId="111" dataCellStyle="Normal"/>
    <tableColumn id="3" name="Week 1" totalsRowFunction="sum" dataDxfId="110" totalsRowDxfId="109" dataCellStyle="Normal"/>
    <tableColumn id="4" name="Overtime" totalsRowFunction="sum" dataDxfId="108" totalsRowDxfId="107" dataCellStyle="Normal"/>
    <tableColumn id="5" name="Week 2" totalsRowFunction="sum" dataDxfId="106" totalsRowDxfId="105" dataCellStyle="Normal"/>
    <tableColumn id="6" name="Overtime2" totalsRowFunction="sum" dataDxfId="104" totalsRowDxfId="103" dataCellStyle="Normal"/>
    <tableColumn id="7" name="Week 3" totalsRowFunction="sum" dataDxfId="102" totalsRowDxfId="101" dataCellStyle="Normal"/>
    <tableColumn id="8" name="Overtime3" totalsRowFunction="sum" dataDxfId="100" totalsRowDxfId="99" dataCellStyle="Normal"/>
    <tableColumn id="9" name="Week 4" totalsRowFunction="sum" dataDxfId="98" totalsRowDxfId="97" dataCellStyle="Normal"/>
    <tableColumn id="10" name="Overtime4" totalsRowFunction="sum" dataDxfId="96" totalsRowDxfId="95" dataCellStyle="Normal"/>
    <tableColumn id="11" name="Week 5" totalsRowFunction="sum" dataDxfId="94" totalsRowDxfId="93" dataCellStyle="Normal"/>
    <tableColumn id="12" name="Overtime5" totalsRowFunction="sum" dataDxfId="92" totalsRowDxfId="91" dataCellStyle="Normal"/>
    <tableColumn id="2" name="Week 6" totalsRowFunction="sum" dataDxfId="90" totalsRowDxfId="89" dataCellStyle="Normal"/>
    <tableColumn id="13" name="Overtime6" totalsRowFunction="sum" dataDxfId="88" totalsRowDxfId="87" dataCellStyle="Normal"/>
  </tableColumns>
  <tableStyleInfo name="Employee Timesheet" showFirstColumn="1" showLastColumn="0" showRowStripes="0" showColumnStripes="1"/>
</table>
</file>

<file path=xl/tables/table10.xml><?xml version="1.0" encoding="utf-8"?>
<table xmlns="http://schemas.openxmlformats.org/spreadsheetml/2006/main" id="10" name="Table10" displayName="Table10" ref="A107:M115" totalsRowCount="1" headerRowDxfId="86" dataDxfId="85" totalsRowDxfId="84" headerRowCellStyle="Normal" dataCellStyle="Normal" totalsRowCellStyle="Normal">
  <autoFilter ref="A107:M114"/>
  <tableColumns count="13">
    <tableColumn id="1" name="October" totalsRowLabel="Total" dataDxfId="83" totalsRowDxfId="82" dataCellStyle="Normal"/>
    <tableColumn id="3" name="Week 1" totalsRowFunction="sum" dataDxfId="81" totalsRowDxfId="80" dataCellStyle="Normal"/>
    <tableColumn id="4" name="Overtime" totalsRowFunction="sum" dataDxfId="79" totalsRowDxfId="78" dataCellStyle="Normal"/>
    <tableColumn id="5" name="Week 2" totalsRowFunction="sum" dataDxfId="77" totalsRowDxfId="76" dataCellStyle="Normal"/>
    <tableColumn id="6" name="Overtime2" totalsRowFunction="sum" dataDxfId="75" totalsRowDxfId="74" dataCellStyle="Normal"/>
    <tableColumn id="7" name="Week 3" totalsRowFunction="sum" dataDxfId="73" totalsRowDxfId="72" dataCellStyle="Normal"/>
    <tableColumn id="8" name="Overtime3" totalsRowFunction="sum" dataDxfId="71" totalsRowDxfId="70" dataCellStyle="Normal"/>
    <tableColumn id="9" name="Week 4" totalsRowFunction="sum" dataDxfId="69" totalsRowDxfId="68" dataCellStyle="Normal"/>
    <tableColumn id="10" name="Overtime4" totalsRowFunction="sum" dataDxfId="67" totalsRowDxfId="66" dataCellStyle="Normal"/>
    <tableColumn id="11" name="Week 5" totalsRowFunction="sum" dataDxfId="65" totalsRowDxfId="64" dataCellStyle="Normal"/>
    <tableColumn id="12" name="Overtime5" totalsRowFunction="sum" dataDxfId="63" totalsRowDxfId="62" dataCellStyle="Normal"/>
    <tableColumn id="2" name="Week 6" totalsRowFunction="sum" dataDxfId="61" totalsRowDxfId="60" dataCellStyle="Normal"/>
    <tableColumn id="13" name="Overtime6" totalsRowFunction="sum" dataDxfId="59" totalsRowDxfId="58" dataCellStyle="Normal"/>
  </tableColumns>
  <tableStyleInfo name="Employee Timesheet" showFirstColumn="1" showLastColumn="0" showRowStripes="0" showColumnStripes="1"/>
</table>
</file>

<file path=xl/tables/table11.xml><?xml version="1.0" encoding="utf-8"?>
<table xmlns="http://schemas.openxmlformats.org/spreadsheetml/2006/main" id="11" name="Table11" displayName="Table11" ref="A118:M126" totalsRowCount="1" headerRowDxfId="57" dataDxfId="56" totalsRowDxfId="55" headerRowCellStyle="Normal" dataCellStyle="Normal" totalsRowCellStyle="Normal">
  <autoFilter ref="A118:M125"/>
  <tableColumns count="13">
    <tableColumn id="1" name="November" totalsRowLabel="Total" dataDxfId="54" totalsRowDxfId="53" dataCellStyle="Normal"/>
    <tableColumn id="3" name="Week 1" totalsRowFunction="sum" dataDxfId="52" totalsRowDxfId="51" dataCellStyle="Normal"/>
    <tableColumn id="4" name="Overtime" totalsRowFunction="sum" dataDxfId="50" totalsRowDxfId="49" dataCellStyle="Normal"/>
    <tableColumn id="5" name="Week 2" totalsRowFunction="sum" dataDxfId="48" totalsRowDxfId="47" dataCellStyle="Normal"/>
    <tableColumn id="6" name="Overtime2" totalsRowFunction="sum" dataDxfId="46" totalsRowDxfId="45" dataCellStyle="Normal"/>
    <tableColumn id="7" name="Week 3" totalsRowFunction="sum" dataDxfId="44" totalsRowDxfId="43" dataCellStyle="Normal"/>
    <tableColumn id="8" name="Overtime3" totalsRowFunction="sum" dataDxfId="42" totalsRowDxfId="41" dataCellStyle="Normal"/>
    <tableColumn id="9" name="Week 4" totalsRowFunction="sum" dataDxfId="40" totalsRowDxfId="39" dataCellStyle="Normal"/>
    <tableColumn id="10" name="Overtime4" totalsRowFunction="sum" dataDxfId="38" totalsRowDxfId="37" dataCellStyle="Normal"/>
    <tableColumn id="11" name="Week 5" totalsRowFunction="sum" dataDxfId="36" totalsRowDxfId="35" dataCellStyle="Normal"/>
    <tableColumn id="12" name="Overtime5" totalsRowFunction="sum" dataDxfId="34" totalsRowDxfId="33" dataCellStyle="Normal"/>
    <tableColumn id="2" name="Week 6" totalsRowFunction="sum" dataDxfId="32" totalsRowDxfId="31" dataCellStyle="Normal"/>
    <tableColumn id="13" name="Overtime6" totalsRowFunction="sum" dataDxfId="30" totalsRowDxfId="29" dataCellStyle="Normal"/>
  </tableColumns>
  <tableStyleInfo name="Employee Timesheet" showFirstColumn="1" showLastColumn="0" showRowStripes="0" showColumnStripes="1"/>
</table>
</file>

<file path=xl/tables/table12.xml><?xml version="1.0" encoding="utf-8"?>
<table xmlns="http://schemas.openxmlformats.org/spreadsheetml/2006/main" id="12" name="Table12" displayName="Table12" ref="A129:M137" totalsRowCount="1" headerRowDxfId="28" dataDxfId="27" totalsRowDxfId="26" headerRowCellStyle="Normal" dataCellStyle="Normal" totalsRowCellStyle="Normal">
  <autoFilter ref="A129:M136"/>
  <tableColumns count="13">
    <tableColumn id="1" name="December" totalsRowLabel="Total" dataDxfId="25" totalsRowDxfId="24" dataCellStyle="Normal"/>
    <tableColumn id="3" name="Week 1" totalsRowFunction="sum" dataDxfId="23" totalsRowDxfId="22" dataCellStyle="Normal"/>
    <tableColumn id="4" name="Overtime" totalsRowFunction="sum" dataDxfId="21" totalsRowDxfId="20" dataCellStyle="Normal"/>
    <tableColumn id="5" name="Week 2" totalsRowFunction="sum" dataDxfId="19" totalsRowDxfId="18" dataCellStyle="Normal"/>
    <tableColumn id="6" name="Overtime2" totalsRowFunction="sum" dataDxfId="17" totalsRowDxfId="16" dataCellStyle="Normal"/>
    <tableColumn id="7" name="Week 3" totalsRowFunction="sum" dataDxfId="15" totalsRowDxfId="14" dataCellStyle="Normal"/>
    <tableColumn id="8" name="Overtime3" totalsRowFunction="sum" dataDxfId="13" totalsRowDxfId="12" dataCellStyle="Normal"/>
    <tableColumn id="9" name="Week 4" totalsRowFunction="sum" dataDxfId="11" totalsRowDxfId="10" dataCellStyle="Normal"/>
    <tableColumn id="10" name="Overtime4" totalsRowFunction="sum" dataDxfId="9" totalsRowDxfId="8" dataCellStyle="Normal"/>
    <tableColumn id="11" name="Week 5" totalsRowFunction="sum" dataDxfId="7" totalsRowDxfId="6" dataCellStyle="Normal"/>
    <tableColumn id="12" name="Overtime5" totalsRowFunction="sum" dataDxfId="5" totalsRowDxfId="4" dataCellStyle="Normal"/>
    <tableColumn id="2" name="Week 6" totalsRowFunction="sum" dataDxfId="3" totalsRowDxfId="2" dataCellStyle="Normal"/>
    <tableColumn id="13" name="Overtime6" totalsRowFunction="sum" dataDxfId="1" totalsRowDxfId="0" dataCellStyle="Normal"/>
  </tableColumns>
  <tableStyleInfo name="Employee Timesheet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3"/>
    <pageSetUpPr fitToPage="1"/>
  </sheetPr>
  <dimension ref="A1:R139"/>
  <sheetViews>
    <sheetView showGridLines="0" tabSelected="1" workbookViewId="0">
      <pane ySplit="5" topLeftCell="A6" activePane="bottomLeft" state="frozen"/>
      <selection pane="bottomLeft" activeCell="B3" sqref="B3:C3"/>
    </sheetView>
  </sheetViews>
  <sheetFormatPr defaultColWidth="9.1640625" defaultRowHeight="9.75" x14ac:dyDescent="0.15"/>
  <cols>
    <col min="1" max="1" width="28" style="4" customWidth="1"/>
    <col min="2" max="13" width="14.83203125" style="4" customWidth="1"/>
    <col min="14" max="15" width="9.1640625" style="4"/>
    <col min="16" max="16" width="10.1640625" style="4" customWidth="1"/>
    <col min="17" max="16384" width="9.1640625" style="4"/>
  </cols>
  <sheetData>
    <row r="1" spans="1:18" ht="42.75" customHeight="1" x14ac:dyDescent="0.35">
      <c r="A1" s="23" t="s">
        <v>70</v>
      </c>
      <c r="B1" s="23"/>
      <c r="C1" s="23"/>
      <c r="D1" s="23"/>
      <c r="E1" s="23"/>
      <c r="F1" s="55" t="s">
        <v>71</v>
      </c>
      <c r="G1" s="55"/>
      <c r="H1" s="55"/>
      <c r="I1" s="55"/>
      <c r="J1" s="55"/>
      <c r="K1" s="55"/>
      <c r="L1" s="55"/>
      <c r="M1" s="55"/>
      <c r="O1" s="52"/>
    </row>
    <row r="2" spans="1:18" s="5" customFormat="1" ht="3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8" s="5" customFormat="1" ht="11.25" x14ac:dyDescent="0.15">
      <c r="A3" s="2" t="s">
        <v>63</v>
      </c>
      <c r="B3" s="63"/>
      <c r="C3" s="63"/>
      <c r="D3" s="2" t="s">
        <v>65</v>
      </c>
      <c r="E3" s="53"/>
      <c r="F3" s="2" t="s">
        <v>25</v>
      </c>
      <c r="G3" s="2"/>
      <c r="H3" s="6"/>
      <c r="I3" s="6"/>
      <c r="J3" s="6"/>
      <c r="K3" s="6"/>
    </row>
    <row r="4" spans="1:18" s="5" customFormat="1" ht="6" customHeight="1" x14ac:dyDescent="0.15">
      <c r="A4" s="2"/>
      <c r="B4" s="6"/>
      <c r="C4" s="6"/>
      <c r="D4" s="2"/>
      <c r="E4" s="34"/>
      <c r="F4" s="2"/>
      <c r="G4" s="6"/>
      <c r="H4" s="6"/>
      <c r="I4" s="6"/>
      <c r="J4" s="6"/>
      <c r="K4" s="6"/>
    </row>
    <row r="5" spans="1:18" s="5" customFormat="1" ht="11.25" x14ac:dyDescent="0.15">
      <c r="A5" s="2" t="s">
        <v>66</v>
      </c>
      <c r="B5" s="64"/>
      <c r="C5" s="64"/>
      <c r="D5" s="2" t="s">
        <v>62</v>
      </c>
      <c r="E5" s="53"/>
      <c r="F5" s="2" t="s">
        <v>64</v>
      </c>
      <c r="G5" s="33">
        <f>SUM(C17,C28,C39,C50,C61,C72,C83,C94,C105,C116,C127,C138)</f>
        <v>0</v>
      </c>
      <c r="H5" s="2" t="s">
        <v>26</v>
      </c>
      <c r="I5" s="33">
        <f>SUM(F17,F28,F39,F50,F61,F72,F83,F94,F105,F116,F127,F138)</f>
        <v>0</v>
      </c>
      <c r="J5" s="6"/>
      <c r="K5" s="17"/>
    </row>
    <row r="6" spans="1:18" s="5" customFormat="1" ht="12.75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8" s="7" customFormat="1" ht="18" customHeight="1" thickBot="1" x14ac:dyDescent="0.2">
      <c r="A7" s="65" t="s">
        <v>32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21"/>
      <c r="M7" s="21"/>
      <c r="O7" s="35" t="s">
        <v>67</v>
      </c>
      <c r="P7" s="35" t="s">
        <v>68</v>
      </c>
      <c r="Q7" s="36" t="s">
        <v>69</v>
      </c>
      <c r="R7" s="37"/>
    </row>
    <row r="8" spans="1:18" s="8" customFormat="1" ht="14.25" customHeight="1" x14ac:dyDescent="0.15">
      <c r="A8" s="9" t="s">
        <v>17</v>
      </c>
      <c r="B8" s="16" t="s">
        <v>1</v>
      </c>
      <c r="C8" s="16" t="s">
        <v>3</v>
      </c>
      <c r="D8" s="16" t="s">
        <v>2</v>
      </c>
      <c r="E8" s="16" t="s">
        <v>27</v>
      </c>
      <c r="F8" s="16" t="s">
        <v>24</v>
      </c>
      <c r="G8" s="16" t="s">
        <v>28</v>
      </c>
      <c r="H8" s="16" t="s">
        <v>4</v>
      </c>
      <c r="I8" s="16" t="s">
        <v>29</v>
      </c>
      <c r="J8" s="16" t="s">
        <v>5</v>
      </c>
      <c r="K8" s="16" t="s">
        <v>30</v>
      </c>
      <c r="L8" s="20" t="s">
        <v>61</v>
      </c>
      <c r="M8" s="20" t="s">
        <v>60</v>
      </c>
      <c r="O8" s="38"/>
      <c r="P8" s="38"/>
      <c r="Q8" s="39"/>
      <c r="R8" s="40"/>
    </row>
    <row r="9" spans="1:18" s="8" customFormat="1" ht="11.45" customHeight="1" x14ac:dyDescent="0.15">
      <c r="A9" s="9" t="s">
        <v>12</v>
      </c>
      <c r="B9" s="46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O9" s="43">
        <v>28</v>
      </c>
      <c r="P9" s="54">
        <f>E3</f>
        <v>0</v>
      </c>
      <c r="Q9" s="41">
        <f>P9/O9</f>
        <v>0</v>
      </c>
      <c r="R9" s="40"/>
    </row>
    <row r="10" spans="1:18" s="8" customFormat="1" ht="11.45" customHeight="1" x14ac:dyDescent="0.15">
      <c r="A10" s="9" t="s">
        <v>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45"/>
      <c r="O10" s="43">
        <v>29</v>
      </c>
      <c r="P10" s="54">
        <f>P9</f>
        <v>0</v>
      </c>
      <c r="Q10" s="41">
        <f>P10/O10</f>
        <v>0</v>
      </c>
      <c r="R10" s="42"/>
    </row>
    <row r="11" spans="1:18" s="8" customFormat="1" ht="11.45" customHeight="1" x14ac:dyDescent="0.15">
      <c r="A11" s="9" t="s">
        <v>7</v>
      </c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5"/>
      <c r="M11" s="45"/>
      <c r="O11" s="43">
        <v>30</v>
      </c>
      <c r="P11" s="54">
        <f>P9</f>
        <v>0</v>
      </c>
      <c r="Q11" s="41">
        <f t="shared" ref="Q11:Q12" si="0">P11/O11</f>
        <v>0</v>
      </c>
      <c r="R11" s="42"/>
    </row>
    <row r="12" spans="1:18" s="8" customFormat="1" ht="11.45" customHeight="1" x14ac:dyDescent="0.15">
      <c r="A12" s="9" t="s">
        <v>8</v>
      </c>
      <c r="B12" s="46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5"/>
      <c r="O12" s="43">
        <v>31</v>
      </c>
      <c r="P12" s="54">
        <f>P9</f>
        <v>0</v>
      </c>
      <c r="Q12" s="41">
        <f t="shared" si="0"/>
        <v>0</v>
      </c>
      <c r="R12" s="42"/>
    </row>
    <row r="13" spans="1:18" s="8" customFormat="1" ht="11.45" customHeight="1" x14ac:dyDescent="0.15">
      <c r="A13" s="9" t="s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  <c r="M13" s="45"/>
    </row>
    <row r="14" spans="1:18" s="8" customFormat="1" ht="11.45" customHeight="1" x14ac:dyDescent="0.15">
      <c r="A14" s="9" t="s">
        <v>10</v>
      </c>
      <c r="B14" s="46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45"/>
    </row>
    <row r="15" spans="1:18" s="8" customFormat="1" ht="11.45" customHeight="1" x14ac:dyDescent="0.15">
      <c r="A15" s="9" t="s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5"/>
    </row>
    <row r="16" spans="1:18" s="8" customFormat="1" ht="11.45" customHeight="1" x14ac:dyDescent="0.15">
      <c r="A16" s="30" t="s">
        <v>31</v>
      </c>
      <c r="B16" s="32">
        <f>SUBTOTAL(109,Table1[Week 1])</f>
        <v>0</v>
      </c>
      <c r="C16" s="32">
        <f>SUBTOTAL(109,Table1[Overtime])</f>
        <v>0</v>
      </c>
      <c r="D16" s="32">
        <f>SUBTOTAL(109,Table1[Week 2])</f>
        <v>0</v>
      </c>
      <c r="E16" s="32">
        <f>SUBTOTAL(109,Table1[Overtime2])</f>
        <v>0</v>
      </c>
      <c r="F16" s="32">
        <f>SUBTOTAL(109,Table1[Week 3])</f>
        <v>0</v>
      </c>
      <c r="G16" s="32">
        <f>SUBTOTAL(109,Table1[Overtime3])</f>
        <v>0</v>
      </c>
      <c r="H16" s="32">
        <f>SUBTOTAL(109,Table1[Week 4])</f>
        <v>0</v>
      </c>
      <c r="I16" s="32">
        <f>SUBTOTAL(109,Table1[Overtime4])</f>
        <v>0</v>
      </c>
      <c r="J16" s="32">
        <f>SUBTOTAL(109,Table1[Week 5])</f>
        <v>0</v>
      </c>
      <c r="K16" s="32">
        <f>SUBTOTAL(109,Table1[Overtime5])</f>
        <v>0</v>
      </c>
      <c r="L16" s="32">
        <f>SUBTOTAL(109,Table1[Week 6])</f>
        <v>0</v>
      </c>
      <c r="M16" s="32">
        <f>SUBTOTAL(109,Table1[Overtime6])</f>
        <v>0</v>
      </c>
    </row>
    <row r="17" spans="1:18" s="1" customFormat="1" ht="14.25" customHeight="1" x14ac:dyDescent="0.15">
      <c r="A17" s="58" t="s">
        <v>36</v>
      </c>
      <c r="B17" s="58"/>
      <c r="C17" s="26">
        <f>SUM(B16,D16,F16,H16,J16,L16)</f>
        <v>0</v>
      </c>
      <c r="D17" s="58" t="s">
        <v>37</v>
      </c>
      <c r="E17" s="58"/>
      <c r="F17" s="26">
        <f>SUM(C16,E16,G16,I16,K16,M16)</f>
        <v>0</v>
      </c>
      <c r="G17" s="10"/>
      <c r="H17" s="10"/>
      <c r="I17" s="10"/>
      <c r="J17" s="10"/>
      <c r="K17" s="10"/>
      <c r="O17" s="8"/>
      <c r="P17" s="8"/>
      <c r="Q17" s="8"/>
      <c r="R17" s="8"/>
    </row>
    <row r="18" spans="1:18" s="5" customFormat="1" ht="14.2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O18" s="1"/>
      <c r="P18" s="1"/>
      <c r="Q18" s="1"/>
      <c r="R18" s="1"/>
    </row>
    <row r="19" spans="1:18" s="8" customFormat="1" ht="14.25" customHeight="1" x14ac:dyDescent="0.15">
      <c r="A19" s="9" t="s">
        <v>18</v>
      </c>
      <c r="B19" s="16" t="s">
        <v>1</v>
      </c>
      <c r="C19" s="16" t="s">
        <v>3</v>
      </c>
      <c r="D19" s="16" t="s">
        <v>2</v>
      </c>
      <c r="E19" s="16" t="s">
        <v>27</v>
      </c>
      <c r="F19" s="16" t="s">
        <v>24</v>
      </c>
      <c r="G19" s="16" t="s">
        <v>28</v>
      </c>
      <c r="H19" s="16" t="s">
        <v>4</v>
      </c>
      <c r="I19" s="16" t="s">
        <v>29</v>
      </c>
      <c r="J19" s="16" t="s">
        <v>5</v>
      </c>
      <c r="K19" s="16" t="s">
        <v>30</v>
      </c>
      <c r="L19" s="20" t="s">
        <v>61</v>
      </c>
      <c r="M19" s="20" t="s">
        <v>60</v>
      </c>
      <c r="O19" s="5"/>
      <c r="P19" s="5"/>
      <c r="Q19" s="5"/>
      <c r="R19" s="5"/>
    </row>
    <row r="20" spans="1:18" s="8" customFormat="1" ht="11.45" customHeight="1" x14ac:dyDescent="0.15">
      <c r="A20" s="9" t="s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1"/>
      <c r="M20" s="31"/>
    </row>
    <row r="21" spans="1:18" s="8" customFormat="1" ht="11.45" customHeight="1" x14ac:dyDescent="0.15">
      <c r="A21" s="9" t="s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1"/>
      <c r="M21" s="31"/>
    </row>
    <row r="22" spans="1:18" s="8" customFormat="1" ht="11.45" customHeight="1" x14ac:dyDescent="0.15">
      <c r="A22" s="9" t="s">
        <v>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1"/>
      <c r="M22" s="31"/>
    </row>
    <row r="23" spans="1:18" s="8" customFormat="1" ht="11.45" customHeight="1" x14ac:dyDescent="0.15">
      <c r="A23" s="9" t="s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1"/>
      <c r="M23" s="31"/>
    </row>
    <row r="24" spans="1:18" s="8" customFormat="1" ht="11.45" customHeight="1" x14ac:dyDescent="0.15">
      <c r="A24" s="9" t="s">
        <v>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1"/>
      <c r="M24" s="31"/>
    </row>
    <row r="25" spans="1:18" s="8" customFormat="1" ht="11.45" customHeight="1" x14ac:dyDescent="0.15">
      <c r="A25" s="9" t="s">
        <v>10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1"/>
      <c r="M25" s="31"/>
    </row>
    <row r="26" spans="1:18" s="8" customFormat="1" ht="11.45" customHeight="1" x14ac:dyDescent="0.15">
      <c r="A26" s="9" t="s">
        <v>11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1"/>
      <c r="M26" s="31"/>
    </row>
    <row r="27" spans="1:18" s="8" customFormat="1" ht="11.45" customHeight="1" x14ac:dyDescent="0.15">
      <c r="A27" s="30" t="s">
        <v>31</v>
      </c>
      <c r="B27" s="32">
        <f>SUBTOTAL(109,Table2[Week 1])</f>
        <v>0</v>
      </c>
      <c r="C27" s="32">
        <f>SUBTOTAL(109,Table2[Overtime])</f>
        <v>0</v>
      </c>
      <c r="D27" s="32">
        <f>SUBTOTAL(109,Table2[Week 2])</f>
        <v>0</v>
      </c>
      <c r="E27" s="32">
        <f>SUBTOTAL(109,Table2[Overtime2])</f>
        <v>0</v>
      </c>
      <c r="F27" s="32">
        <f>SUBTOTAL(109,Table2[Week 3])</f>
        <v>0</v>
      </c>
      <c r="G27" s="32">
        <f>SUBTOTAL(109,Table2[Overtime3])</f>
        <v>0</v>
      </c>
      <c r="H27" s="32">
        <f>SUBTOTAL(109,Table2[Week 4])</f>
        <v>0</v>
      </c>
      <c r="I27" s="32">
        <f>SUBTOTAL(109,Table2[Overtime4])</f>
        <v>0</v>
      </c>
      <c r="J27" s="32">
        <f>SUBTOTAL(109,Table2[Week 5])</f>
        <v>0</v>
      </c>
      <c r="K27" s="32">
        <f>SUBTOTAL(109,Table2[Overtime5])</f>
        <v>0</v>
      </c>
      <c r="L27" s="32">
        <f>SUBTOTAL(109,Table2[Week 6])</f>
        <v>0</v>
      </c>
      <c r="M27" s="32">
        <f>SUBTOTAL(109,Table2[Overtime6])</f>
        <v>0</v>
      </c>
    </row>
    <row r="28" spans="1:18" s="8" customFormat="1" ht="14.25" customHeight="1" x14ac:dyDescent="0.15">
      <c r="A28" s="58" t="s">
        <v>38</v>
      </c>
      <c r="B28" s="58"/>
      <c r="C28" s="26">
        <f>SUM(B27,D27,F27,H27,J27,L27)</f>
        <v>0</v>
      </c>
      <c r="D28" s="58" t="s">
        <v>39</v>
      </c>
      <c r="E28" s="58"/>
      <c r="F28" s="26">
        <f>SUM(C27,E27,G27,I27,K27,M27)</f>
        <v>0</v>
      </c>
      <c r="G28" s="10"/>
      <c r="H28" s="10"/>
      <c r="I28" s="10"/>
      <c r="J28" s="10"/>
      <c r="K28" s="10"/>
    </row>
    <row r="29" spans="1:18" s="5" customFormat="1" ht="14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O29" s="8"/>
      <c r="P29" s="8"/>
      <c r="Q29" s="8"/>
      <c r="R29" s="8"/>
    </row>
    <row r="30" spans="1:18" s="5" customFormat="1" ht="14.25" customHeight="1" x14ac:dyDescent="0.15">
      <c r="A30" s="9" t="s">
        <v>19</v>
      </c>
      <c r="B30" s="16" t="s">
        <v>1</v>
      </c>
      <c r="C30" s="16" t="s">
        <v>3</v>
      </c>
      <c r="D30" s="16" t="s">
        <v>2</v>
      </c>
      <c r="E30" s="16" t="s">
        <v>27</v>
      </c>
      <c r="F30" s="16" t="s">
        <v>24</v>
      </c>
      <c r="G30" s="16" t="s">
        <v>28</v>
      </c>
      <c r="H30" s="16" t="s">
        <v>4</v>
      </c>
      <c r="I30" s="16" t="s">
        <v>29</v>
      </c>
      <c r="J30" s="16" t="s">
        <v>5</v>
      </c>
      <c r="K30" s="16" t="s">
        <v>30</v>
      </c>
      <c r="L30" s="20" t="s">
        <v>61</v>
      </c>
      <c r="M30" s="20" t="s">
        <v>60</v>
      </c>
    </row>
    <row r="31" spans="1:18" s="5" customFormat="1" ht="11.45" customHeight="1" x14ac:dyDescent="0.15">
      <c r="A31" s="9" t="s">
        <v>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45"/>
    </row>
    <row r="32" spans="1:18" s="5" customFormat="1" ht="11.45" customHeight="1" x14ac:dyDescent="0.15">
      <c r="A32" s="9" t="s">
        <v>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45"/>
    </row>
    <row r="33" spans="1:18" s="5" customFormat="1" ht="11.45" customHeight="1" x14ac:dyDescent="0.15">
      <c r="A33" s="9" t="s">
        <v>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45"/>
    </row>
    <row r="34" spans="1:18" s="5" customFormat="1" ht="11.45" customHeight="1" x14ac:dyDescent="0.15">
      <c r="A34" s="9" t="s">
        <v>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45"/>
    </row>
    <row r="35" spans="1:18" s="5" customFormat="1" ht="11.45" customHeight="1" x14ac:dyDescent="0.15">
      <c r="A35" s="9" t="s">
        <v>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5"/>
    </row>
    <row r="36" spans="1:18" s="5" customFormat="1" ht="11.45" customHeight="1" x14ac:dyDescent="0.15">
      <c r="A36" s="9" t="s">
        <v>10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45"/>
    </row>
    <row r="37" spans="1:18" s="5" customFormat="1" ht="11.45" customHeight="1" x14ac:dyDescent="0.15">
      <c r="A37" s="9" t="s">
        <v>11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45"/>
    </row>
    <row r="38" spans="1:18" s="5" customFormat="1" ht="11.45" customHeight="1" x14ac:dyDescent="0.15">
      <c r="A38" s="30" t="s">
        <v>31</v>
      </c>
      <c r="B38" s="32">
        <f>SUBTOTAL(109,Table3[Week 1])</f>
        <v>0</v>
      </c>
      <c r="C38" s="32">
        <f>SUBTOTAL(109,Table3[Overtime])</f>
        <v>0</v>
      </c>
      <c r="D38" s="32">
        <f>SUBTOTAL(109,Table3[Week 2])</f>
        <v>0</v>
      </c>
      <c r="E38" s="32">
        <f>SUBTOTAL(109,Table3[Overtime2])</f>
        <v>0</v>
      </c>
      <c r="F38" s="32">
        <f>SUBTOTAL(109,Table3[Week 3])</f>
        <v>0</v>
      </c>
      <c r="G38" s="32">
        <f>SUBTOTAL(109,Table3[Overtime3])</f>
        <v>0</v>
      </c>
      <c r="H38" s="32">
        <f>SUBTOTAL(109,Table3[Week 4])</f>
        <v>0</v>
      </c>
      <c r="I38" s="32">
        <f>SUBTOTAL(109,Table3[Overtime4])</f>
        <v>0</v>
      </c>
      <c r="J38" s="32">
        <f>SUBTOTAL(109,Table3[Week 5])</f>
        <v>0</v>
      </c>
      <c r="K38" s="32">
        <f>SUBTOTAL(109,Table3[Overtime5])</f>
        <v>0</v>
      </c>
      <c r="L38" s="32">
        <f>SUBTOTAL(109,Table3[Week 6])</f>
        <v>0</v>
      </c>
      <c r="M38" s="32">
        <f>SUBTOTAL(109,Table3[Overtime6])</f>
        <v>0</v>
      </c>
    </row>
    <row r="39" spans="1:18" s="5" customFormat="1" ht="14.25" customHeight="1" x14ac:dyDescent="0.15">
      <c r="A39" s="58" t="s">
        <v>40</v>
      </c>
      <c r="B39" s="58"/>
      <c r="C39" s="26">
        <f>SUM(B38,D38,F38,H38,J38,L38)</f>
        <v>0</v>
      </c>
      <c r="D39" s="59" t="s">
        <v>41</v>
      </c>
      <c r="E39" s="59"/>
      <c r="F39" s="26">
        <f>SUM(C38,E38,G38,I38,K38,M38)</f>
        <v>0</v>
      </c>
      <c r="G39" s="12"/>
      <c r="H39" s="12"/>
      <c r="I39" s="12"/>
      <c r="J39" s="12"/>
      <c r="K39" s="12"/>
    </row>
    <row r="40" spans="1:18" s="8" customFormat="1" ht="18" customHeight="1" thickBot="1" x14ac:dyDescent="0.2">
      <c r="A40" s="62" t="s">
        <v>33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21"/>
      <c r="M40" s="21"/>
      <c r="O40" s="5"/>
      <c r="P40" s="5"/>
      <c r="Q40" s="5"/>
      <c r="R40" s="5"/>
    </row>
    <row r="41" spans="1:18" s="8" customFormat="1" ht="14.25" customHeight="1" x14ac:dyDescent="0.15">
      <c r="A41" s="14" t="s">
        <v>20</v>
      </c>
      <c r="B41" s="18" t="s">
        <v>1</v>
      </c>
      <c r="C41" s="18" t="s">
        <v>3</v>
      </c>
      <c r="D41" s="18" t="s">
        <v>2</v>
      </c>
      <c r="E41" s="18" t="s">
        <v>27</v>
      </c>
      <c r="F41" s="18" t="s">
        <v>24</v>
      </c>
      <c r="G41" s="18" t="s">
        <v>28</v>
      </c>
      <c r="H41" s="18" t="s">
        <v>4</v>
      </c>
      <c r="I41" s="18" t="s">
        <v>29</v>
      </c>
      <c r="J41" s="18" t="s">
        <v>5</v>
      </c>
      <c r="K41" s="18" t="s">
        <v>30</v>
      </c>
      <c r="L41" s="22" t="s">
        <v>61</v>
      </c>
      <c r="M41" s="22" t="s">
        <v>60</v>
      </c>
    </row>
    <row r="42" spans="1:18" s="8" customFormat="1" ht="11.45" customHeight="1" x14ac:dyDescent="0.15">
      <c r="A42" s="14" t="s">
        <v>12</v>
      </c>
      <c r="B42" s="44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</row>
    <row r="43" spans="1:18" s="8" customFormat="1" ht="11.45" customHeight="1" x14ac:dyDescent="0.15">
      <c r="A43" s="14" t="s">
        <v>6</v>
      </c>
      <c r="B43" s="44"/>
      <c r="C43" s="47"/>
      <c r="D43" s="47"/>
      <c r="E43" s="47"/>
      <c r="F43" s="47"/>
      <c r="G43" s="47"/>
      <c r="H43" s="47"/>
      <c r="I43" s="47"/>
      <c r="J43" s="47"/>
      <c r="K43" s="47"/>
      <c r="L43" s="48"/>
      <c r="M43" s="48"/>
    </row>
    <row r="44" spans="1:18" s="8" customFormat="1" ht="11.45" customHeight="1" x14ac:dyDescent="0.15">
      <c r="A44" s="14" t="s">
        <v>7</v>
      </c>
      <c r="B44" s="44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</row>
    <row r="45" spans="1:18" s="8" customFormat="1" ht="11.45" customHeight="1" x14ac:dyDescent="0.15">
      <c r="A45" s="14" t="s">
        <v>8</v>
      </c>
      <c r="B45" s="44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8"/>
    </row>
    <row r="46" spans="1:18" s="8" customFormat="1" ht="11.45" customHeight="1" x14ac:dyDescent="0.15">
      <c r="A46" s="14" t="s">
        <v>9</v>
      </c>
      <c r="B46" s="44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48"/>
    </row>
    <row r="47" spans="1:18" s="8" customFormat="1" ht="11.45" customHeight="1" x14ac:dyDescent="0.15">
      <c r="A47" s="14" t="s">
        <v>10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  <c r="M47" s="48"/>
    </row>
    <row r="48" spans="1:18" s="8" customFormat="1" ht="11.45" customHeight="1" x14ac:dyDescent="0.15">
      <c r="A48" s="14" t="s">
        <v>11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</row>
    <row r="49" spans="1:13" s="8" customFormat="1" ht="11.45" customHeight="1" x14ac:dyDescent="0.15">
      <c r="A49" s="28" t="s">
        <v>31</v>
      </c>
      <c r="B49" s="27">
        <f>SUBTOTAL(109,Table4[Week 1])</f>
        <v>0</v>
      </c>
      <c r="C49" s="27">
        <f>SUBTOTAL(109,Table4[Overtime])</f>
        <v>0</v>
      </c>
      <c r="D49" s="27">
        <f>SUBTOTAL(109,Table4[Week 2])</f>
        <v>0</v>
      </c>
      <c r="E49" s="27">
        <f>SUBTOTAL(109,Table4[Overtime2])</f>
        <v>0</v>
      </c>
      <c r="F49" s="27">
        <f>SUBTOTAL(109,Table4[Week 3])</f>
        <v>0</v>
      </c>
      <c r="G49" s="27">
        <f>SUBTOTAL(109,Table4[Overtime3])</f>
        <v>0</v>
      </c>
      <c r="H49" s="27">
        <f>SUBTOTAL(109,Table4[Week 4])</f>
        <v>0</v>
      </c>
      <c r="I49" s="27">
        <f>SUBTOTAL(109,Table4[Overtime4])</f>
        <v>0</v>
      </c>
      <c r="J49" s="27">
        <f>SUBTOTAL(109,Table4[Week 5])</f>
        <v>0</v>
      </c>
      <c r="K49" s="27">
        <f>SUBTOTAL(109,Table4[Overtime5])</f>
        <v>0</v>
      </c>
      <c r="L49" s="27">
        <f>SUBTOTAL(109,Table4[Week 6])</f>
        <v>0</v>
      </c>
      <c r="M49" s="27">
        <f>SUBTOTAL(109,Table4[Overtime6])</f>
        <v>0</v>
      </c>
    </row>
    <row r="50" spans="1:13" s="8" customFormat="1" ht="14.25" customHeight="1" x14ac:dyDescent="0.15">
      <c r="A50" s="56" t="s">
        <v>42</v>
      </c>
      <c r="B50" s="56"/>
      <c r="C50" s="26">
        <f>SUM(B49,D49,F49,H49,J49,L49)</f>
        <v>0</v>
      </c>
      <c r="D50" s="57" t="s">
        <v>43</v>
      </c>
      <c r="E50" s="57"/>
      <c r="F50" s="26">
        <f>SUM(C49,E49,G49,I49,K49,M49)</f>
        <v>0</v>
      </c>
      <c r="G50" s="13"/>
      <c r="H50" s="13"/>
      <c r="I50" s="13"/>
      <c r="J50" s="13"/>
      <c r="K50" s="13"/>
    </row>
    <row r="51" spans="1:13" s="8" customFormat="1" ht="14.2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3" s="8" customFormat="1" ht="14.25" customHeight="1" x14ac:dyDescent="0.15">
      <c r="A52" s="14" t="s">
        <v>21</v>
      </c>
      <c r="B52" s="18" t="s">
        <v>1</v>
      </c>
      <c r="C52" s="18" t="s">
        <v>3</v>
      </c>
      <c r="D52" s="18" t="s">
        <v>2</v>
      </c>
      <c r="E52" s="18" t="s">
        <v>27</v>
      </c>
      <c r="F52" s="18" t="s">
        <v>24</v>
      </c>
      <c r="G52" s="18" t="s">
        <v>28</v>
      </c>
      <c r="H52" s="18" t="s">
        <v>4</v>
      </c>
      <c r="I52" s="18" t="s">
        <v>29</v>
      </c>
      <c r="J52" s="18" t="s">
        <v>5</v>
      </c>
      <c r="K52" s="18" t="s">
        <v>30</v>
      </c>
      <c r="L52" s="22" t="s">
        <v>61</v>
      </c>
      <c r="M52" s="22" t="s">
        <v>60</v>
      </c>
    </row>
    <row r="53" spans="1:13" s="8" customFormat="1" ht="11.45" customHeight="1" x14ac:dyDescent="0.15">
      <c r="A53" s="14" t="s">
        <v>12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48"/>
    </row>
    <row r="54" spans="1:13" s="8" customFormat="1" ht="11.45" customHeight="1" x14ac:dyDescent="0.15">
      <c r="A54" s="14" t="s">
        <v>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8"/>
    </row>
    <row r="55" spans="1:13" s="8" customFormat="1" ht="11.45" customHeight="1" x14ac:dyDescent="0.15">
      <c r="A55" s="14" t="s">
        <v>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8"/>
      <c r="M55" s="48"/>
    </row>
    <row r="56" spans="1:13" s="8" customFormat="1" ht="11.45" customHeight="1" x14ac:dyDescent="0.15">
      <c r="A56" s="14" t="s">
        <v>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8"/>
      <c r="M56" s="48"/>
    </row>
    <row r="57" spans="1:13" s="8" customFormat="1" ht="11.45" customHeight="1" x14ac:dyDescent="0.15">
      <c r="A57" s="14" t="s">
        <v>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8"/>
      <c r="M57" s="48"/>
    </row>
    <row r="58" spans="1:13" s="8" customFormat="1" ht="11.45" customHeight="1" x14ac:dyDescent="0.15">
      <c r="A58" s="14" t="s">
        <v>10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8"/>
      <c r="M58" s="48"/>
    </row>
    <row r="59" spans="1:13" s="8" customFormat="1" ht="11.45" customHeight="1" x14ac:dyDescent="0.15">
      <c r="A59" s="14" t="s">
        <v>11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8"/>
      <c r="M59" s="48"/>
    </row>
    <row r="60" spans="1:13" s="8" customFormat="1" ht="11.45" customHeight="1" x14ac:dyDescent="0.15">
      <c r="A60" s="28" t="s">
        <v>31</v>
      </c>
      <c r="B60" s="27">
        <f>SUBTOTAL(109,Table5[Week 1])</f>
        <v>0</v>
      </c>
      <c r="C60" s="27">
        <f>SUBTOTAL(109,Table5[Overtime])</f>
        <v>0</v>
      </c>
      <c r="D60" s="27">
        <f>SUBTOTAL(109,Table5[Week 2])</f>
        <v>0</v>
      </c>
      <c r="E60" s="27">
        <f>SUBTOTAL(109,Table5[Overtime2])</f>
        <v>0</v>
      </c>
      <c r="F60" s="27">
        <f>SUBTOTAL(109,Table5[Week 3])</f>
        <v>0</v>
      </c>
      <c r="G60" s="27">
        <f>SUBTOTAL(109,Table5[Overtime3])</f>
        <v>0</v>
      </c>
      <c r="H60" s="27">
        <f>SUBTOTAL(109,Table5[Week 4])</f>
        <v>0</v>
      </c>
      <c r="I60" s="27">
        <f>SUBTOTAL(109,Table5[Overtime4])</f>
        <v>0</v>
      </c>
      <c r="J60" s="27">
        <f>SUBTOTAL(109,Table5[Week 5])</f>
        <v>0</v>
      </c>
      <c r="K60" s="27">
        <f>SUBTOTAL(109,Table5[Overtime5])</f>
        <v>0</v>
      </c>
      <c r="L60" s="27">
        <f>SUBTOTAL(109,Table5[Week 6])</f>
        <v>0</v>
      </c>
      <c r="M60" s="27">
        <f>SUBTOTAL(109,Table5[Overtime6])</f>
        <v>0</v>
      </c>
    </row>
    <row r="61" spans="1:13" s="8" customFormat="1" ht="14.25" customHeight="1" x14ac:dyDescent="0.15">
      <c r="A61" s="58" t="s">
        <v>44</v>
      </c>
      <c r="B61" s="58"/>
      <c r="C61" s="26">
        <f>SUM(B60,D60,F60,H60,J60,L60)</f>
        <v>0</v>
      </c>
      <c r="D61" s="59" t="s">
        <v>45</v>
      </c>
      <c r="E61" s="59"/>
      <c r="F61" s="26">
        <f>SUM(C60,E60,G60,I60,K60,M60)</f>
        <v>0</v>
      </c>
      <c r="G61" s="10"/>
      <c r="H61" s="10"/>
      <c r="I61" s="10"/>
      <c r="J61" s="10"/>
      <c r="K61" s="10"/>
    </row>
    <row r="62" spans="1:13" s="8" customFormat="1" ht="14.2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3" s="8" customFormat="1" ht="14.25" customHeight="1" x14ac:dyDescent="0.15">
      <c r="A63" s="14" t="s">
        <v>22</v>
      </c>
      <c r="B63" s="18" t="s">
        <v>1</v>
      </c>
      <c r="C63" s="18" t="s">
        <v>3</v>
      </c>
      <c r="D63" s="18" t="s">
        <v>2</v>
      </c>
      <c r="E63" s="18" t="s">
        <v>27</v>
      </c>
      <c r="F63" s="18" t="s">
        <v>24</v>
      </c>
      <c r="G63" s="18" t="s">
        <v>28</v>
      </c>
      <c r="H63" s="18" t="s">
        <v>4</v>
      </c>
      <c r="I63" s="18" t="s">
        <v>29</v>
      </c>
      <c r="J63" s="18" t="s">
        <v>5</v>
      </c>
      <c r="K63" s="18" t="s">
        <v>30</v>
      </c>
      <c r="L63" s="22" t="s">
        <v>61</v>
      </c>
      <c r="M63" s="22" t="s">
        <v>60</v>
      </c>
    </row>
    <row r="64" spans="1:13" s="8" customFormat="1" ht="11.45" customHeight="1" x14ac:dyDescent="0.15">
      <c r="A64" s="14" t="s">
        <v>12</v>
      </c>
      <c r="B64" s="47"/>
      <c r="C64" s="47"/>
      <c r="D64" s="49"/>
      <c r="E64" s="47"/>
      <c r="F64" s="49"/>
      <c r="G64" s="47"/>
      <c r="H64" s="49"/>
      <c r="I64" s="47"/>
      <c r="J64" s="47"/>
      <c r="K64" s="47"/>
      <c r="L64" s="48"/>
      <c r="M64" s="48"/>
    </row>
    <row r="65" spans="1:13" s="8" customFormat="1" ht="11.45" customHeight="1" x14ac:dyDescent="0.15">
      <c r="A65" s="14" t="s">
        <v>6</v>
      </c>
      <c r="B65" s="47"/>
      <c r="C65" s="47"/>
      <c r="D65" s="49"/>
      <c r="E65" s="47"/>
      <c r="F65" s="49"/>
      <c r="G65" s="47"/>
      <c r="H65" s="49"/>
      <c r="I65" s="47"/>
      <c r="J65" s="47"/>
      <c r="K65" s="47"/>
      <c r="L65" s="48"/>
      <c r="M65" s="48"/>
    </row>
    <row r="66" spans="1:13" s="8" customFormat="1" ht="11.45" customHeight="1" x14ac:dyDescent="0.15">
      <c r="A66" s="14" t="s">
        <v>7</v>
      </c>
      <c r="B66" s="47"/>
      <c r="C66" s="47"/>
      <c r="D66" s="49"/>
      <c r="E66" s="47"/>
      <c r="F66" s="49"/>
      <c r="G66" s="47"/>
      <c r="H66" s="49"/>
      <c r="I66" s="47"/>
      <c r="J66" s="47"/>
      <c r="K66" s="47"/>
      <c r="L66" s="48"/>
      <c r="M66" s="48"/>
    </row>
    <row r="67" spans="1:13" s="8" customFormat="1" ht="11.45" customHeight="1" x14ac:dyDescent="0.15">
      <c r="A67" s="14" t="s">
        <v>8</v>
      </c>
      <c r="B67" s="47"/>
      <c r="C67" s="47"/>
      <c r="D67" s="49"/>
      <c r="E67" s="47"/>
      <c r="F67" s="49"/>
      <c r="G67" s="47"/>
      <c r="H67" s="49"/>
      <c r="I67" s="47"/>
      <c r="J67" s="47"/>
      <c r="K67" s="47"/>
      <c r="L67" s="48"/>
      <c r="M67" s="48"/>
    </row>
    <row r="68" spans="1:13" s="8" customFormat="1" ht="11.45" customHeight="1" x14ac:dyDescent="0.15">
      <c r="A68" s="14" t="s">
        <v>9</v>
      </c>
      <c r="B68" s="47"/>
      <c r="C68" s="47"/>
      <c r="D68" s="49"/>
      <c r="E68" s="49"/>
      <c r="F68" s="49"/>
      <c r="G68" s="49"/>
      <c r="H68" s="49"/>
      <c r="I68" s="49"/>
      <c r="J68" s="47"/>
      <c r="K68" s="47"/>
      <c r="L68" s="48"/>
      <c r="M68" s="48"/>
    </row>
    <row r="69" spans="1:13" s="8" customFormat="1" ht="11.45" customHeight="1" x14ac:dyDescent="0.15">
      <c r="A69" s="14" t="s">
        <v>10</v>
      </c>
      <c r="B69" s="47"/>
      <c r="C69" s="47"/>
      <c r="D69" s="49"/>
      <c r="E69" s="49"/>
      <c r="F69" s="49"/>
      <c r="G69" s="49"/>
      <c r="H69" s="49"/>
      <c r="I69" s="49"/>
      <c r="J69" s="47"/>
      <c r="K69" s="47"/>
      <c r="L69" s="48"/>
      <c r="M69" s="48"/>
    </row>
    <row r="70" spans="1:13" s="8" customFormat="1" ht="11.45" customHeight="1" x14ac:dyDescent="0.15">
      <c r="A70" s="14" t="s">
        <v>11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8"/>
      <c r="M70" s="48"/>
    </row>
    <row r="71" spans="1:13" s="8" customFormat="1" ht="11.45" customHeight="1" x14ac:dyDescent="0.15">
      <c r="A71" s="24" t="s">
        <v>31</v>
      </c>
      <c r="B71" s="25">
        <f>SUBTOTAL(109,Table6[Week 1])</f>
        <v>0</v>
      </c>
      <c r="C71" s="25">
        <f>SUBTOTAL(109,Table6[Overtime])</f>
        <v>0</v>
      </c>
      <c r="D71" s="25">
        <f>SUBTOTAL(109,Table6[Week 2])</f>
        <v>0</v>
      </c>
      <c r="E71" s="25">
        <f>SUBTOTAL(109,Table6[Overtime2])</f>
        <v>0</v>
      </c>
      <c r="F71" s="25">
        <f>SUBTOTAL(109,Table6[Week 3])</f>
        <v>0</v>
      </c>
      <c r="G71" s="25">
        <f>SUBTOTAL(109,Table6[Overtime3])</f>
        <v>0</v>
      </c>
      <c r="H71" s="25">
        <f>SUBTOTAL(109,Table6[Week 4])</f>
        <v>0</v>
      </c>
      <c r="I71" s="25">
        <f>SUBTOTAL(109,Table6[Overtime4])</f>
        <v>0</v>
      </c>
      <c r="J71" s="25">
        <f>SUBTOTAL(109,Table6[Week 5])</f>
        <v>0</v>
      </c>
      <c r="K71" s="25">
        <f>SUBTOTAL(109,Table6[Overtime5])</f>
        <v>0</v>
      </c>
      <c r="L71" s="25">
        <f>SUBTOTAL(109,Table6[Week 6])</f>
        <v>0</v>
      </c>
      <c r="M71" s="25">
        <f>SUBTOTAL(109,Table6[Overtime6])</f>
        <v>0</v>
      </c>
    </row>
    <row r="72" spans="1:13" s="8" customFormat="1" ht="14.25" customHeight="1" x14ac:dyDescent="0.15">
      <c r="A72" s="58" t="s">
        <v>46</v>
      </c>
      <c r="B72" s="58"/>
      <c r="C72" s="26">
        <f>SUM(B71,D71,F71,H71,J71,L71)</f>
        <v>0</v>
      </c>
      <c r="D72" s="59" t="s">
        <v>47</v>
      </c>
      <c r="E72" s="59"/>
      <c r="F72" s="26">
        <f>SUM(C71,E71,G71,I71,K71,M71)</f>
        <v>0</v>
      </c>
    </row>
    <row r="73" spans="1:13" s="8" customFormat="1" ht="18" customHeight="1" thickBot="1" x14ac:dyDescent="0.2">
      <c r="A73" s="61" t="s">
        <v>34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3" s="8" customFormat="1" ht="14.25" customHeight="1" x14ac:dyDescent="0.15">
      <c r="A74" s="15" t="s">
        <v>23</v>
      </c>
      <c r="B74" s="19" t="s">
        <v>1</v>
      </c>
      <c r="C74" s="19" t="s">
        <v>3</v>
      </c>
      <c r="D74" s="19" t="s">
        <v>2</v>
      </c>
      <c r="E74" s="19" t="s">
        <v>27</v>
      </c>
      <c r="F74" s="19" t="s">
        <v>24</v>
      </c>
      <c r="G74" s="19" t="s">
        <v>28</v>
      </c>
      <c r="H74" s="19" t="s">
        <v>4</v>
      </c>
      <c r="I74" s="19" t="s">
        <v>29</v>
      </c>
      <c r="J74" s="19" t="s">
        <v>5</v>
      </c>
      <c r="K74" s="19" t="s">
        <v>30</v>
      </c>
      <c r="L74" s="22" t="s">
        <v>61</v>
      </c>
      <c r="M74" s="22" t="s">
        <v>60</v>
      </c>
    </row>
    <row r="75" spans="1:13" s="8" customFormat="1" ht="11.45" customHeight="1" x14ac:dyDescent="0.15">
      <c r="A75" s="15" t="s">
        <v>12</v>
      </c>
      <c r="B75" s="50"/>
      <c r="C75" s="50"/>
      <c r="D75" s="47"/>
      <c r="E75" s="47"/>
      <c r="F75" s="47"/>
      <c r="G75" s="47"/>
      <c r="H75" s="47"/>
      <c r="I75" s="47"/>
      <c r="J75" s="47"/>
      <c r="K75" s="47"/>
      <c r="L75" s="48"/>
      <c r="M75" s="48"/>
    </row>
    <row r="76" spans="1:13" s="8" customFormat="1" ht="11.45" customHeight="1" x14ac:dyDescent="0.15">
      <c r="A76" s="15" t="s">
        <v>6</v>
      </c>
      <c r="B76" s="50"/>
      <c r="C76" s="50"/>
      <c r="D76" s="47"/>
      <c r="E76" s="47"/>
      <c r="F76" s="47"/>
      <c r="G76" s="47"/>
      <c r="H76" s="47"/>
      <c r="I76" s="47"/>
      <c r="J76" s="47"/>
      <c r="K76" s="47"/>
      <c r="L76" s="48"/>
      <c r="M76" s="48"/>
    </row>
    <row r="77" spans="1:13" s="8" customFormat="1" ht="11.45" customHeight="1" x14ac:dyDescent="0.15">
      <c r="A77" s="15" t="s">
        <v>7</v>
      </c>
      <c r="B77" s="50"/>
      <c r="C77" s="50"/>
      <c r="D77" s="47"/>
      <c r="E77" s="47"/>
      <c r="F77" s="47"/>
      <c r="G77" s="47"/>
      <c r="H77" s="47"/>
      <c r="I77" s="47"/>
      <c r="J77" s="47"/>
      <c r="K77" s="47"/>
      <c r="L77" s="48"/>
      <c r="M77" s="48"/>
    </row>
    <row r="78" spans="1:13" s="8" customFormat="1" ht="11.45" customHeight="1" x14ac:dyDescent="0.15">
      <c r="A78" s="15" t="s">
        <v>8</v>
      </c>
      <c r="B78" s="50"/>
      <c r="C78" s="50"/>
      <c r="D78" s="47"/>
      <c r="E78" s="47"/>
      <c r="F78" s="47"/>
      <c r="G78" s="47"/>
      <c r="H78" s="47"/>
      <c r="I78" s="47"/>
      <c r="J78" s="47"/>
      <c r="K78" s="47"/>
      <c r="L78" s="48"/>
      <c r="M78" s="48"/>
    </row>
    <row r="79" spans="1:13" s="8" customFormat="1" ht="11.45" customHeight="1" x14ac:dyDescent="0.15">
      <c r="A79" s="15" t="s">
        <v>9</v>
      </c>
      <c r="B79" s="50"/>
      <c r="C79" s="50"/>
      <c r="D79" s="47"/>
      <c r="E79" s="47"/>
      <c r="F79" s="47"/>
      <c r="G79" s="47"/>
      <c r="H79" s="47"/>
      <c r="I79" s="47"/>
      <c r="J79" s="47"/>
      <c r="K79" s="47"/>
      <c r="L79" s="48"/>
      <c r="M79" s="48"/>
    </row>
    <row r="80" spans="1:13" s="8" customFormat="1" ht="11.45" customHeight="1" x14ac:dyDescent="0.15">
      <c r="A80" s="15" t="s">
        <v>10</v>
      </c>
      <c r="B80" s="50"/>
      <c r="C80" s="50"/>
      <c r="D80" s="47"/>
      <c r="E80" s="47"/>
      <c r="F80" s="47"/>
      <c r="G80" s="47"/>
      <c r="H80" s="47"/>
      <c r="I80" s="47"/>
      <c r="J80" s="47"/>
      <c r="K80" s="47"/>
      <c r="L80" s="48"/>
      <c r="M80" s="48"/>
    </row>
    <row r="81" spans="1:13" s="8" customFormat="1" ht="11.45" customHeight="1" x14ac:dyDescent="0.15">
      <c r="A81" s="15" t="s">
        <v>11</v>
      </c>
      <c r="B81" s="50"/>
      <c r="C81" s="50"/>
      <c r="D81" s="47"/>
      <c r="E81" s="47"/>
      <c r="F81" s="47"/>
      <c r="G81" s="47"/>
      <c r="H81" s="47"/>
      <c r="I81" s="47"/>
      <c r="J81" s="47"/>
      <c r="K81" s="47"/>
      <c r="L81" s="48"/>
      <c r="M81" s="48"/>
    </row>
    <row r="82" spans="1:13" s="8" customFormat="1" ht="11.45" customHeight="1" x14ac:dyDescent="0.15">
      <c r="A82" s="24" t="s">
        <v>31</v>
      </c>
      <c r="B82" s="25">
        <f>SUBTOTAL(109,Table7[Week 1])</f>
        <v>0</v>
      </c>
      <c r="C82" s="25">
        <f>SUBTOTAL(109,Table7[Overtime])</f>
        <v>0</v>
      </c>
      <c r="D82" s="25">
        <f>SUBTOTAL(109,Table7[Week 2])</f>
        <v>0</v>
      </c>
      <c r="E82" s="25">
        <f>SUBTOTAL(109,Table7[Overtime2])</f>
        <v>0</v>
      </c>
      <c r="F82" s="25">
        <f>SUBTOTAL(109,Table7[Week 3])</f>
        <v>0</v>
      </c>
      <c r="G82" s="25">
        <f>SUBTOTAL(109,Table7[Overtime3])</f>
        <v>0</v>
      </c>
      <c r="H82" s="25">
        <f>SUBTOTAL(109,Table7[Week 4])</f>
        <v>0</v>
      </c>
      <c r="I82" s="25">
        <f>SUBTOTAL(109,Table7[Overtime4])</f>
        <v>0</v>
      </c>
      <c r="J82" s="25">
        <f>SUBTOTAL(109,Table7[Week 5])</f>
        <v>0</v>
      </c>
      <c r="K82" s="25">
        <f>SUBTOTAL(109,Table7[Overtime5])</f>
        <v>0</v>
      </c>
      <c r="L82" s="25">
        <f>SUBTOTAL(109,Table7[Week 6])</f>
        <v>0</v>
      </c>
      <c r="M82" s="25">
        <f>SUBTOTAL(109,Table7[Overtime6])</f>
        <v>0</v>
      </c>
    </row>
    <row r="83" spans="1:13" s="8" customFormat="1" ht="14.25" customHeight="1" x14ac:dyDescent="0.15">
      <c r="A83" s="58" t="s">
        <v>48</v>
      </c>
      <c r="B83" s="58"/>
      <c r="C83" s="26">
        <f>SUM(B82,D82,F82,H82,J82,L82)</f>
        <v>0</v>
      </c>
      <c r="D83" s="59" t="s">
        <v>49</v>
      </c>
      <c r="E83" s="59"/>
      <c r="F83" s="26">
        <f>SUM(C82,E82,G82,I82,K82,M82)</f>
        <v>0</v>
      </c>
    </row>
    <row r="84" spans="1:13" s="8" customFormat="1" ht="14.25" customHeight="1" x14ac:dyDescent="0.15"/>
    <row r="85" spans="1:13" s="8" customFormat="1" ht="14.25" customHeight="1" x14ac:dyDescent="0.15">
      <c r="A85" s="15" t="s">
        <v>0</v>
      </c>
      <c r="B85" s="19" t="s">
        <v>1</v>
      </c>
      <c r="C85" s="19" t="s">
        <v>3</v>
      </c>
      <c r="D85" s="19" t="s">
        <v>2</v>
      </c>
      <c r="E85" s="19" t="s">
        <v>27</v>
      </c>
      <c r="F85" s="19" t="s">
        <v>24</v>
      </c>
      <c r="G85" s="19" t="s">
        <v>28</v>
      </c>
      <c r="H85" s="19" t="s">
        <v>4</v>
      </c>
      <c r="I85" s="19" t="s">
        <v>29</v>
      </c>
      <c r="J85" s="19" t="s">
        <v>5</v>
      </c>
      <c r="K85" s="19" t="s">
        <v>30</v>
      </c>
      <c r="L85" s="22" t="s">
        <v>61</v>
      </c>
      <c r="M85" s="22" t="s">
        <v>60</v>
      </c>
    </row>
    <row r="86" spans="1:13" s="8" customFormat="1" ht="11.45" customHeight="1" x14ac:dyDescent="0.15">
      <c r="A86" s="15" t="s">
        <v>12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8"/>
      <c r="M86" s="48"/>
    </row>
    <row r="87" spans="1:13" s="8" customFormat="1" ht="11.45" customHeight="1" x14ac:dyDescent="0.15">
      <c r="A87" s="15" t="s">
        <v>6</v>
      </c>
      <c r="B87" s="49"/>
      <c r="C87" s="47"/>
      <c r="D87" s="47"/>
      <c r="E87" s="47"/>
      <c r="F87" s="47"/>
      <c r="G87" s="47"/>
      <c r="H87" s="47"/>
      <c r="I87" s="47"/>
      <c r="J87" s="47"/>
      <c r="K87" s="47"/>
      <c r="L87" s="48"/>
      <c r="M87" s="48"/>
    </row>
    <row r="88" spans="1:13" s="8" customFormat="1" ht="11.45" customHeight="1" x14ac:dyDescent="0.15">
      <c r="A88" s="15" t="s">
        <v>7</v>
      </c>
      <c r="B88" s="49"/>
      <c r="C88" s="47"/>
      <c r="D88" s="47"/>
      <c r="E88" s="47"/>
      <c r="F88" s="47"/>
      <c r="G88" s="47"/>
      <c r="H88" s="47"/>
      <c r="I88" s="47"/>
      <c r="J88" s="47"/>
      <c r="K88" s="47"/>
      <c r="L88" s="48"/>
      <c r="M88" s="48"/>
    </row>
    <row r="89" spans="1:13" s="8" customFormat="1" ht="11.45" customHeight="1" x14ac:dyDescent="0.15">
      <c r="A89" s="15" t="s">
        <v>8</v>
      </c>
      <c r="B89" s="49"/>
      <c r="C89" s="47"/>
      <c r="D89" s="47"/>
      <c r="E89" s="47"/>
      <c r="F89" s="47"/>
      <c r="G89" s="47"/>
      <c r="H89" s="47"/>
      <c r="I89" s="47"/>
      <c r="J89" s="50"/>
      <c r="K89" s="50"/>
      <c r="L89" s="48"/>
      <c r="M89" s="48"/>
    </row>
    <row r="90" spans="1:13" s="8" customFormat="1" ht="11.45" customHeight="1" x14ac:dyDescent="0.15">
      <c r="A90" s="15" t="s">
        <v>9</v>
      </c>
      <c r="B90" s="49"/>
      <c r="C90" s="49"/>
      <c r="D90" s="47"/>
      <c r="E90" s="47"/>
      <c r="F90" s="47"/>
      <c r="G90" s="47"/>
      <c r="H90" s="47"/>
      <c r="I90" s="47"/>
      <c r="J90" s="50"/>
      <c r="K90" s="50"/>
      <c r="L90" s="48"/>
      <c r="M90" s="48"/>
    </row>
    <row r="91" spans="1:13" s="8" customFormat="1" ht="11.45" customHeight="1" x14ac:dyDescent="0.15">
      <c r="A91" s="15" t="s">
        <v>10</v>
      </c>
      <c r="B91" s="49"/>
      <c r="C91" s="49"/>
      <c r="D91" s="47"/>
      <c r="E91" s="47"/>
      <c r="F91" s="47"/>
      <c r="G91" s="47"/>
      <c r="H91" s="47"/>
      <c r="I91" s="47"/>
      <c r="J91" s="50"/>
      <c r="K91" s="50"/>
      <c r="L91" s="48"/>
      <c r="M91" s="48"/>
    </row>
    <row r="92" spans="1:13" s="8" customFormat="1" ht="11.45" customHeight="1" x14ac:dyDescent="0.15">
      <c r="A92" s="15" t="s">
        <v>11</v>
      </c>
      <c r="B92" s="47"/>
      <c r="C92" s="47"/>
      <c r="D92" s="47"/>
      <c r="E92" s="47"/>
      <c r="F92" s="47"/>
      <c r="G92" s="47"/>
      <c r="H92" s="47"/>
      <c r="I92" s="47"/>
      <c r="J92" s="50"/>
      <c r="K92" s="50"/>
      <c r="L92" s="48"/>
      <c r="M92" s="48"/>
    </row>
    <row r="93" spans="1:13" s="8" customFormat="1" ht="11.45" customHeight="1" x14ac:dyDescent="0.15">
      <c r="A93" s="24" t="s">
        <v>31</v>
      </c>
      <c r="B93" s="25">
        <f>SUBTOTAL(109,Table8[Week 1])</f>
        <v>0</v>
      </c>
      <c r="C93" s="25">
        <f>SUBTOTAL(109,Table8[Overtime])</f>
        <v>0</v>
      </c>
      <c r="D93" s="25">
        <f>SUBTOTAL(109,Table8[Week 2])</f>
        <v>0</v>
      </c>
      <c r="E93" s="25">
        <f>SUBTOTAL(109,Table8[Overtime2])</f>
        <v>0</v>
      </c>
      <c r="F93" s="25">
        <f>SUBTOTAL(109,Table8[Week 3])</f>
        <v>0</v>
      </c>
      <c r="G93" s="25">
        <f>SUBTOTAL(109,Table8[Overtime3])</f>
        <v>0</v>
      </c>
      <c r="H93" s="25">
        <f>SUBTOTAL(109,Table8[Week 4])</f>
        <v>0</v>
      </c>
      <c r="I93" s="25">
        <f>SUBTOTAL(109,Table8[Overtime4])</f>
        <v>0</v>
      </c>
      <c r="J93" s="25">
        <f>SUBTOTAL(109,Table8[Week 5])</f>
        <v>0</v>
      </c>
      <c r="K93" s="25">
        <f>SUBTOTAL(109,Table8[Overtime5])</f>
        <v>0</v>
      </c>
      <c r="L93" s="25">
        <f>SUBTOTAL(109,Table8[Week 6])</f>
        <v>0</v>
      </c>
      <c r="M93" s="25">
        <f>SUBTOTAL(109,Table8[Overtime6])</f>
        <v>0</v>
      </c>
    </row>
    <row r="94" spans="1:13" s="8" customFormat="1" ht="14.25" customHeight="1" x14ac:dyDescent="0.15">
      <c r="A94" s="58" t="s">
        <v>50</v>
      </c>
      <c r="B94" s="58"/>
      <c r="C94" s="26">
        <f>SUM(B93,D93,F93,H93,J93,L93)</f>
        <v>0</v>
      </c>
      <c r="D94" s="59" t="s">
        <v>51</v>
      </c>
      <c r="E94" s="59"/>
      <c r="F94" s="26">
        <f>SUM(C93,E93,G93,I93,K93,M93)</f>
        <v>0</v>
      </c>
    </row>
    <row r="95" spans="1:13" s="8" customFormat="1" ht="14.25" customHeight="1" x14ac:dyDescent="0.15"/>
    <row r="96" spans="1:13" s="8" customFormat="1" ht="14.25" customHeight="1" x14ac:dyDescent="0.15">
      <c r="A96" s="15" t="s">
        <v>13</v>
      </c>
      <c r="B96" s="19" t="s">
        <v>1</v>
      </c>
      <c r="C96" s="19" t="s">
        <v>3</v>
      </c>
      <c r="D96" s="19" t="s">
        <v>2</v>
      </c>
      <c r="E96" s="19" t="s">
        <v>27</v>
      </c>
      <c r="F96" s="19" t="s">
        <v>24</v>
      </c>
      <c r="G96" s="19" t="s">
        <v>28</v>
      </c>
      <c r="H96" s="19" t="s">
        <v>4</v>
      </c>
      <c r="I96" s="19" t="s">
        <v>29</v>
      </c>
      <c r="J96" s="19" t="s">
        <v>5</v>
      </c>
      <c r="K96" s="19" t="s">
        <v>30</v>
      </c>
      <c r="L96" s="22" t="s">
        <v>61</v>
      </c>
      <c r="M96" s="22" t="s">
        <v>60</v>
      </c>
    </row>
    <row r="97" spans="1:13" s="8" customFormat="1" ht="11.45" customHeight="1" x14ac:dyDescent="0.15">
      <c r="A97" s="15" t="s">
        <v>12</v>
      </c>
      <c r="B97" s="47"/>
      <c r="C97" s="50"/>
      <c r="D97" s="47"/>
      <c r="E97" s="47"/>
      <c r="F97" s="47"/>
      <c r="G97" s="47"/>
      <c r="H97" s="47"/>
      <c r="I97" s="47"/>
      <c r="J97" s="47"/>
      <c r="K97" s="50"/>
      <c r="L97" s="48"/>
      <c r="M97" s="48"/>
    </row>
    <row r="98" spans="1:13" s="8" customFormat="1" ht="11.45" customHeight="1" x14ac:dyDescent="0.15">
      <c r="A98" s="15" t="s">
        <v>6</v>
      </c>
      <c r="B98" s="47"/>
      <c r="C98" s="50"/>
      <c r="D98" s="47"/>
      <c r="E98" s="47"/>
      <c r="F98" s="47"/>
      <c r="G98" s="47"/>
      <c r="H98" s="47"/>
      <c r="I98" s="47"/>
      <c r="J98" s="47"/>
      <c r="K98" s="50"/>
      <c r="L98" s="48"/>
      <c r="M98" s="48"/>
    </row>
    <row r="99" spans="1:13" s="8" customFormat="1" ht="11.45" customHeight="1" x14ac:dyDescent="0.15">
      <c r="A99" s="15" t="s">
        <v>7</v>
      </c>
      <c r="B99" s="47"/>
      <c r="C99" s="50"/>
      <c r="D99" s="47"/>
      <c r="E99" s="47"/>
      <c r="F99" s="47"/>
      <c r="G99" s="47"/>
      <c r="H99" s="47"/>
      <c r="I99" s="47"/>
      <c r="J99" s="47"/>
      <c r="K99" s="50"/>
      <c r="L99" s="48"/>
      <c r="M99" s="48"/>
    </row>
    <row r="100" spans="1:13" s="8" customFormat="1" ht="11.45" customHeight="1" x14ac:dyDescent="0.15">
      <c r="A100" s="15" t="s">
        <v>8</v>
      </c>
      <c r="B100" s="50"/>
      <c r="C100" s="50"/>
      <c r="D100" s="47"/>
      <c r="E100" s="47"/>
      <c r="F100" s="47"/>
      <c r="G100" s="47"/>
      <c r="H100" s="47"/>
      <c r="I100" s="47"/>
      <c r="J100" s="47"/>
      <c r="K100" s="50"/>
      <c r="L100" s="48"/>
      <c r="M100" s="48"/>
    </row>
    <row r="101" spans="1:13" s="8" customFormat="1" ht="11.45" customHeight="1" x14ac:dyDescent="0.15">
      <c r="A101" s="15" t="s">
        <v>9</v>
      </c>
      <c r="B101" s="49"/>
      <c r="C101" s="50"/>
      <c r="D101" s="47"/>
      <c r="E101" s="47"/>
      <c r="F101" s="47"/>
      <c r="G101" s="47"/>
      <c r="H101" s="47"/>
      <c r="I101" s="47"/>
      <c r="J101" s="47"/>
      <c r="K101" s="50"/>
      <c r="L101" s="48"/>
      <c r="M101" s="48"/>
    </row>
    <row r="102" spans="1:13" s="8" customFormat="1" ht="11.45" customHeight="1" x14ac:dyDescent="0.15">
      <c r="A102" s="15" t="s">
        <v>10</v>
      </c>
      <c r="B102" s="49"/>
      <c r="C102" s="50"/>
      <c r="D102" s="47"/>
      <c r="E102" s="47"/>
      <c r="F102" s="47"/>
      <c r="G102" s="47"/>
      <c r="H102" s="47"/>
      <c r="I102" s="47"/>
      <c r="J102" s="50"/>
      <c r="K102" s="50"/>
      <c r="L102" s="48"/>
      <c r="M102" s="48"/>
    </row>
    <row r="103" spans="1:13" s="8" customFormat="1" ht="11.45" customHeight="1" x14ac:dyDescent="0.15">
      <c r="A103" s="15" t="s">
        <v>11</v>
      </c>
      <c r="B103" s="47"/>
      <c r="C103" s="50"/>
      <c r="D103" s="47"/>
      <c r="E103" s="47"/>
      <c r="F103" s="47"/>
      <c r="G103" s="47"/>
      <c r="H103" s="47"/>
      <c r="I103" s="47"/>
      <c r="J103" s="50"/>
      <c r="K103" s="50"/>
      <c r="L103" s="48"/>
      <c r="M103" s="48"/>
    </row>
    <row r="104" spans="1:13" s="8" customFormat="1" ht="11.45" customHeight="1" x14ac:dyDescent="0.15">
      <c r="A104" s="24" t="s">
        <v>31</v>
      </c>
      <c r="B104" s="25">
        <f>SUBTOTAL(109,Table9[Week 1])</f>
        <v>0</v>
      </c>
      <c r="C104" s="25">
        <f>SUBTOTAL(109,Table9[Overtime])</f>
        <v>0</v>
      </c>
      <c r="D104" s="25">
        <f>SUBTOTAL(109,Table9[Week 2])</f>
        <v>0</v>
      </c>
      <c r="E104" s="25">
        <f>SUBTOTAL(109,Table9[Overtime2])</f>
        <v>0</v>
      </c>
      <c r="F104" s="25">
        <f>SUBTOTAL(109,Table9[Week 3])</f>
        <v>0</v>
      </c>
      <c r="G104" s="25">
        <f>SUBTOTAL(109,Table9[Overtime3])</f>
        <v>0</v>
      </c>
      <c r="H104" s="25">
        <f>SUBTOTAL(109,Table9[Week 4])</f>
        <v>0</v>
      </c>
      <c r="I104" s="25">
        <f>SUBTOTAL(109,Table9[Overtime4])</f>
        <v>0</v>
      </c>
      <c r="J104" s="25">
        <f>SUBTOTAL(109,Table9[Week 5])</f>
        <v>0</v>
      </c>
      <c r="K104" s="25">
        <f>SUBTOTAL(109,Table9[Overtime5])</f>
        <v>0</v>
      </c>
      <c r="L104" s="25">
        <f>SUBTOTAL(109,Table9[Week 6])</f>
        <v>0</v>
      </c>
      <c r="M104" s="25">
        <f>SUBTOTAL(109,Table9[Overtime6])</f>
        <v>0</v>
      </c>
    </row>
    <row r="105" spans="1:13" s="8" customFormat="1" ht="14.25" customHeight="1" x14ac:dyDescent="0.15">
      <c r="A105" s="58" t="s">
        <v>52</v>
      </c>
      <c r="B105" s="58"/>
      <c r="C105" s="26">
        <f>SUM(B104,D104,F104,H104,J104,L104)</f>
        <v>0</v>
      </c>
      <c r="D105" s="59" t="s">
        <v>53</v>
      </c>
      <c r="E105" s="59"/>
      <c r="F105" s="26">
        <f>SUM(C104,E104,G104,I104,K104,M104)</f>
        <v>0</v>
      </c>
    </row>
    <row r="106" spans="1:13" s="8" customFormat="1" ht="18" customHeight="1" x14ac:dyDescent="0.15">
      <c r="A106" s="60" t="s">
        <v>35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3" s="8" customFormat="1" ht="14.25" customHeight="1" x14ac:dyDescent="0.15">
      <c r="A107" s="15" t="s">
        <v>14</v>
      </c>
      <c r="B107" s="19" t="s">
        <v>1</v>
      </c>
      <c r="C107" s="19" t="s">
        <v>3</v>
      </c>
      <c r="D107" s="19" t="s">
        <v>2</v>
      </c>
      <c r="E107" s="19" t="s">
        <v>27</v>
      </c>
      <c r="F107" s="19" t="s">
        <v>24</v>
      </c>
      <c r="G107" s="19" t="s">
        <v>28</v>
      </c>
      <c r="H107" s="19" t="s">
        <v>4</v>
      </c>
      <c r="I107" s="19" t="s">
        <v>29</v>
      </c>
      <c r="J107" s="19" t="s">
        <v>5</v>
      </c>
      <c r="K107" s="19" t="s">
        <v>30</v>
      </c>
      <c r="L107" s="22" t="s">
        <v>61</v>
      </c>
      <c r="M107" s="22" t="s">
        <v>60</v>
      </c>
    </row>
    <row r="108" spans="1:13" s="8" customFormat="1" ht="11.45" customHeight="1" x14ac:dyDescent="0.15">
      <c r="A108" s="15" t="s">
        <v>12</v>
      </c>
      <c r="B108" s="47"/>
      <c r="C108" s="50"/>
      <c r="D108" s="49"/>
      <c r="E108" s="47"/>
      <c r="F108" s="49"/>
      <c r="G108" s="47"/>
      <c r="H108" s="49"/>
      <c r="I108" s="47"/>
      <c r="J108" s="49"/>
      <c r="K108" s="47"/>
      <c r="L108" s="48"/>
      <c r="M108" s="48"/>
    </row>
    <row r="109" spans="1:13" s="8" customFormat="1" ht="11.45" customHeight="1" x14ac:dyDescent="0.15">
      <c r="A109" s="15" t="s">
        <v>6</v>
      </c>
      <c r="B109" s="47"/>
      <c r="C109" s="50"/>
      <c r="D109" s="49"/>
      <c r="E109" s="47"/>
      <c r="F109" s="49"/>
      <c r="G109" s="47"/>
      <c r="H109" s="49"/>
      <c r="I109" s="47"/>
      <c r="J109" s="49"/>
      <c r="K109" s="47"/>
      <c r="L109" s="48"/>
      <c r="M109" s="48"/>
    </row>
    <row r="110" spans="1:13" s="8" customFormat="1" ht="11.45" customHeight="1" x14ac:dyDescent="0.15">
      <c r="A110" s="15" t="s">
        <v>7</v>
      </c>
      <c r="B110" s="47"/>
      <c r="C110" s="50"/>
      <c r="D110" s="49"/>
      <c r="E110" s="47"/>
      <c r="F110" s="49"/>
      <c r="G110" s="47"/>
      <c r="H110" s="49"/>
      <c r="I110" s="47"/>
      <c r="J110" s="49"/>
      <c r="K110" s="47"/>
      <c r="L110" s="48"/>
      <c r="M110" s="48"/>
    </row>
    <row r="111" spans="1:13" s="8" customFormat="1" ht="11.45" customHeight="1" x14ac:dyDescent="0.15">
      <c r="A111" s="15" t="s">
        <v>8</v>
      </c>
      <c r="B111" s="47"/>
      <c r="C111" s="50"/>
      <c r="D111" s="49"/>
      <c r="E111" s="47"/>
      <c r="F111" s="49"/>
      <c r="G111" s="47"/>
      <c r="H111" s="49"/>
      <c r="I111" s="47"/>
      <c r="J111" s="49"/>
      <c r="K111" s="47"/>
      <c r="L111" s="48"/>
      <c r="M111" s="48"/>
    </row>
    <row r="112" spans="1:13" s="8" customFormat="1" ht="11.45" customHeight="1" x14ac:dyDescent="0.15">
      <c r="A112" s="15" t="s">
        <v>9</v>
      </c>
      <c r="B112" s="47"/>
      <c r="C112" s="50"/>
      <c r="D112" s="49"/>
      <c r="E112" s="49"/>
      <c r="F112" s="49"/>
      <c r="G112" s="49"/>
      <c r="H112" s="49"/>
      <c r="I112" s="49"/>
      <c r="J112" s="49"/>
      <c r="K112" s="49"/>
      <c r="L112" s="48"/>
      <c r="M112" s="48"/>
    </row>
    <row r="113" spans="1:13" s="8" customFormat="1" ht="11.45" customHeight="1" x14ac:dyDescent="0.15">
      <c r="A113" s="15" t="s">
        <v>10</v>
      </c>
      <c r="B113" s="50"/>
      <c r="C113" s="50"/>
      <c r="D113" s="49"/>
      <c r="E113" s="49"/>
      <c r="F113" s="49"/>
      <c r="G113" s="49"/>
      <c r="H113" s="49"/>
      <c r="I113" s="49"/>
      <c r="J113" s="49"/>
      <c r="K113" s="49"/>
      <c r="L113" s="48"/>
      <c r="M113" s="48"/>
    </row>
    <row r="114" spans="1:13" s="8" customFormat="1" ht="11.45" customHeight="1" x14ac:dyDescent="0.15">
      <c r="A114" s="15" t="s">
        <v>11</v>
      </c>
      <c r="B114" s="50"/>
      <c r="C114" s="50"/>
      <c r="D114" s="47"/>
      <c r="E114" s="47"/>
      <c r="F114" s="47"/>
      <c r="G114" s="47"/>
      <c r="H114" s="47"/>
      <c r="I114" s="47"/>
      <c r="J114" s="47"/>
      <c r="K114" s="47"/>
      <c r="L114" s="48"/>
      <c r="M114" s="48"/>
    </row>
    <row r="115" spans="1:13" s="8" customFormat="1" ht="11.45" customHeight="1" x14ac:dyDescent="0.15">
      <c r="A115" s="24" t="s">
        <v>31</v>
      </c>
      <c r="B115" s="25">
        <f>SUBTOTAL(109,Table10[Week 1])</f>
        <v>0</v>
      </c>
      <c r="C115" s="25">
        <f>SUBTOTAL(109,Table10[Overtime])</f>
        <v>0</v>
      </c>
      <c r="D115" s="25">
        <f>SUBTOTAL(109,Table10[Week 2])</f>
        <v>0</v>
      </c>
      <c r="E115" s="25">
        <f>SUBTOTAL(109,Table10[Overtime2])</f>
        <v>0</v>
      </c>
      <c r="F115" s="25">
        <f>SUBTOTAL(109,Table10[Week 3])</f>
        <v>0</v>
      </c>
      <c r="G115" s="25">
        <f>SUBTOTAL(109,Table10[Overtime3])</f>
        <v>0</v>
      </c>
      <c r="H115" s="25">
        <f>SUBTOTAL(109,Table10[Week 4])</f>
        <v>0</v>
      </c>
      <c r="I115" s="25">
        <f>SUBTOTAL(109,Table10[Overtime4])</f>
        <v>0</v>
      </c>
      <c r="J115" s="25">
        <f>SUBTOTAL(109,Table10[Week 5])</f>
        <v>0</v>
      </c>
      <c r="K115" s="25">
        <f>SUBTOTAL(109,Table10[Overtime5])</f>
        <v>0</v>
      </c>
      <c r="L115" s="25">
        <f>SUBTOTAL(109,Table10[Week 6])</f>
        <v>0</v>
      </c>
      <c r="M115" s="25">
        <f>SUBTOTAL(109,Table10[Overtime6])</f>
        <v>0</v>
      </c>
    </row>
    <row r="116" spans="1:13" s="8" customFormat="1" ht="14.25" customHeight="1" x14ac:dyDescent="0.15">
      <c r="A116" s="56" t="s">
        <v>54</v>
      </c>
      <c r="B116" s="56"/>
      <c r="C116" s="26">
        <f>SUM(B115,D115,F115,H115,J115,L115)</f>
        <v>0</v>
      </c>
      <c r="D116" s="57" t="s">
        <v>55</v>
      </c>
      <c r="E116" s="57"/>
      <c r="F116" s="26">
        <f>SUM(C115,E115,G115,I115,K115,M115)</f>
        <v>0</v>
      </c>
    </row>
    <row r="117" spans="1:13" s="8" customFormat="1" ht="14.25" customHeight="1" x14ac:dyDescent="0.15"/>
    <row r="118" spans="1:13" s="8" customFormat="1" ht="14.25" customHeight="1" x14ac:dyDescent="0.15">
      <c r="A118" s="15" t="s">
        <v>15</v>
      </c>
      <c r="B118" s="19" t="s">
        <v>1</v>
      </c>
      <c r="C118" s="19" t="s">
        <v>3</v>
      </c>
      <c r="D118" s="19" t="s">
        <v>2</v>
      </c>
      <c r="E118" s="19" t="s">
        <v>27</v>
      </c>
      <c r="F118" s="19" t="s">
        <v>24</v>
      </c>
      <c r="G118" s="19" t="s">
        <v>28</v>
      </c>
      <c r="H118" s="19" t="s">
        <v>4</v>
      </c>
      <c r="I118" s="19" t="s">
        <v>29</v>
      </c>
      <c r="J118" s="19" t="s">
        <v>5</v>
      </c>
      <c r="K118" s="19" t="s">
        <v>30</v>
      </c>
      <c r="L118" s="22" t="s">
        <v>61</v>
      </c>
      <c r="M118" s="22" t="s">
        <v>60</v>
      </c>
    </row>
    <row r="119" spans="1:13" s="8" customFormat="1" ht="11.45" customHeight="1" x14ac:dyDescent="0.15">
      <c r="A119" s="15" t="s">
        <v>12</v>
      </c>
      <c r="B119" s="50"/>
      <c r="C119" s="50"/>
      <c r="D119" s="49"/>
      <c r="E119" s="47"/>
      <c r="F119" s="49"/>
      <c r="G119" s="47"/>
      <c r="H119" s="47"/>
      <c r="I119" s="47"/>
      <c r="J119" s="47"/>
      <c r="K119" s="50"/>
      <c r="L119" s="48"/>
      <c r="M119" s="48"/>
    </row>
    <row r="120" spans="1:13" s="8" customFormat="1" ht="11.45" customHeight="1" x14ac:dyDescent="0.15">
      <c r="A120" s="15" t="s">
        <v>6</v>
      </c>
      <c r="B120" s="50"/>
      <c r="C120" s="50"/>
      <c r="D120" s="49"/>
      <c r="E120" s="47"/>
      <c r="F120" s="49"/>
      <c r="G120" s="47"/>
      <c r="H120" s="47"/>
      <c r="I120" s="47"/>
      <c r="J120" s="47"/>
      <c r="K120" s="50"/>
      <c r="L120" s="48"/>
      <c r="M120" s="48"/>
    </row>
    <row r="121" spans="1:13" s="8" customFormat="1" ht="11.45" customHeight="1" x14ac:dyDescent="0.15">
      <c r="A121" s="15" t="s">
        <v>7</v>
      </c>
      <c r="B121" s="47"/>
      <c r="C121" s="47"/>
      <c r="D121" s="49"/>
      <c r="E121" s="47"/>
      <c r="F121" s="49"/>
      <c r="G121" s="47"/>
      <c r="H121" s="47"/>
      <c r="I121" s="47"/>
      <c r="J121" s="47"/>
      <c r="K121" s="50"/>
      <c r="L121" s="48"/>
      <c r="M121" s="48"/>
    </row>
    <row r="122" spans="1:13" s="8" customFormat="1" ht="11.45" customHeight="1" x14ac:dyDescent="0.15">
      <c r="A122" s="15" t="s">
        <v>8</v>
      </c>
      <c r="B122" s="47"/>
      <c r="C122" s="47"/>
      <c r="D122" s="49"/>
      <c r="E122" s="47"/>
      <c r="F122" s="49"/>
      <c r="G122" s="47"/>
      <c r="H122" s="47"/>
      <c r="I122" s="47"/>
      <c r="J122" s="47"/>
      <c r="K122" s="50"/>
      <c r="L122" s="48"/>
      <c r="M122" s="48"/>
    </row>
    <row r="123" spans="1:13" s="8" customFormat="1" ht="11.45" customHeight="1" x14ac:dyDescent="0.15">
      <c r="A123" s="15" t="s">
        <v>9</v>
      </c>
      <c r="B123" s="47"/>
      <c r="C123" s="47"/>
      <c r="D123" s="49"/>
      <c r="E123" s="47"/>
      <c r="F123" s="49"/>
      <c r="G123" s="49"/>
      <c r="H123" s="47"/>
      <c r="I123" s="47"/>
      <c r="J123" s="50"/>
      <c r="K123" s="50"/>
      <c r="L123" s="48"/>
      <c r="M123" s="48"/>
    </row>
    <row r="124" spans="1:13" s="8" customFormat="1" ht="11.45" customHeight="1" x14ac:dyDescent="0.15">
      <c r="A124" s="15" t="s">
        <v>10</v>
      </c>
      <c r="B124" s="47"/>
      <c r="C124" s="47"/>
      <c r="D124" s="49"/>
      <c r="E124" s="47"/>
      <c r="F124" s="49"/>
      <c r="G124" s="49"/>
      <c r="H124" s="47"/>
      <c r="I124" s="47"/>
      <c r="J124" s="50"/>
      <c r="K124" s="50"/>
      <c r="L124" s="48"/>
      <c r="M124" s="48"/>
    </row>
    <row r="125" spans="1:13" s="8" customFormat="1" ht="11.45" customHeight="1" x14ac:dyDescent="0.15">
      <c r="A125" s="15" t="s">
        <v>11</v>
      </c>
      <c r="B125" s="47"/>
      <c r="C125" s="47"/>
      <c r="D125" s="49"/>
      <c r="E125" s="47"/>
      <c r="F125" s="47"/>
      <c r="G125" s="47"/>
      <c r="H125" s="47"/>
      <c r="I125" s="47"/>
      <c r="J125" s="50"/>
      <c r="K125" s="50"/>
      <c r="L125" s="48"/>
      <c r="M125" s="48"/>
    </row>
    <row r="126" spans="1:13" s="8" customFormat="1" ht="11.45" customHeight="1" x14ac:dyDescent="0.15">
      <c r="A126" s="24" t="s">
        <v>31</v>
      </c>
      <c r="B126" s="25">
        <f>SUBTOTAL(109,Table11[Week 1])</f>
        <v>0</v>
      </c>
      <c r="C126" s="25">
        <f>SUBTOTAL(109,Table11[Overtime])</f>
        <v>0</v>
      </c>
      <c r="D126" s="25">
        <f>SUBTOTAL(109,Table11[Week 2])</f>
        <v>0</v>
      </c>
      <c r="E126" s="25">
        <f>SUBTOTAL(109,Table11[Overtime2])</f>
        <v>0</v>
      </c>
      <c r="F126" s="25">
        <f>SUBTOTAL(109,Table11[Week 3])</f>
        <v>0</v>
      </c>
      <c r="G126" s="25">
        <f>SUBTOTAL(109,Table11[Overtime3])</f>
        <v>0</v>
      </c>
      <c r="H126" s="25">
        <f>SUBTOTAL(109,Table11[Week 4])</f>
        <v>0</v>
      </c>
      <c r="I126" s="25">
        <f>SUBTOTAL(109,Table11[Overtime4])</f>
        <v>0</v>
      </c>
      <c r="J126" s="25">
        <f>SUBTOTAL(109,Table11[Week 5])</f>
        <v>0</v>
      </c>
      <c r="K126" s="25">
        <f>SUBTOTAL(109,Table11[Overtime5])</f>
        <v>0</v>
      </c>
      <c r="L126" s="25">
        <f>SUBTOTAL(109,Table11[Week 6])</f>
        <v>0</v>
      </c>
      <c r="M126" s="25">
        <f>SUBTOTAL(109,Table11[Overtime6])</f>
        <v>0</v>
      </c>
    </row>
    <row r="127" spans="1:13" s="8" customFormat="1" ht="14.25" customHeight="1" x14ac:dyDescent="0.15">
      <c r="A127" s="56" t="s">
        <v>56</v>
      </c>
      <c r="B127" s="56"/>
      <c r="C127" s="26">
        <f>SUM(B126,D126,F126,H126,J126,L126)</f>
        <v>0</v>
      </c>
      <c r="D127" s="57" t="s">
        <v>57</v>
      </c>
      <c r="E127" s="57"/>
      <c r="F127" s="26">
        <f>SUM(C126,E126,G126,I126,K126,M126)</f>
        <v>0</v>
      </c>
    </row>
    <row r="128" spans="1:13" s="8" customFormat="1" ht="14.25" customHeight="1" x14ac:dyDescent="0.15"/>
    <row r="129" spans="1:18" s="8" customFormat="1" ht="14.25" customHeight="1" x14ac:dyDescent="0.15">
      <c r="A129" s="15" t="s">
        <v>16</v>
      </c>
      <c r="B129" s="19" t="s">
        <v>1</v>
      </c>
      <c r="C129" s="19" t="s">
        <v>3</v>
      </c>
      <c r="D129" s="19" t="s">
        <v>2</v>
      </c>
      <c r="E129" s="19" t="s">
        <v>27</v>
      </c>
      <c r="F129" s="19" t="s">
        <v>24</v>
      </c>
      <c r="G129" s="19" t="s">
        <v>28</v>
      </c>
      <c r="H129" s="19" t="s">
        <v>4</v>
      </c>
      <c r="I129" s="19" t="s">
        <v>29</v>
      </c>
      <c r="J129" s="19" t="s">
        <v>5</v>
      </c>
      <c r="K129" s="19" t="s">
        <v>30</v>
      </c>
      <c r="L129" s="22" t="s">
        <v>61</v>
      </c>
      <c r="M129" s="22" t="s">
        <v>60</v>
      </c>
    </row>
    <row r="130" spans="1:18" s="8" customFormat="1" ht="11.45" customHeight="1" x14ac:dyDescent="0.15">
      <c r="A130" s="15" t="s">
        <v>12</v>
      </c>
      <c r="B130" s="47"/>
      <c r="C130" s="50"/>
      <c r="D130" s="47"/>
      <c r="E130" s="47"/>
      <c r="F130" s="47"/>
      <c r="G130" s="47"/>
      <c r="H130" s="47"/>
      <c r="I130" s="47"/>
      <c r="J130" s="47"/>
      <c r="K130" s="50"/>
      <c r="L130" s="51"/>
      <c r="M130" s="51"/>
    </row>
    <row r="131" spans="1:18" s="8" customFormat="1" ht="11.45" customHeight="1" x14ac:dyDescent="0.15">
      <c r="A131" s="15" t="s">
        <v>6</v>
      </c>
      <c r="B131" s="47"/>
      <c r="C131" s="50"/>
      <c r="D131" s="47"/>
      <c r="E131" s="47"/>
      <c r="F131" s="47"/>
      <c r="G131" s="47"/>
      <c r="H131" s="47"/>
      <c r="I131" s="47"/>
      <c r="J131" s="47"/>
      <c r="K131" s="50"/>
      <c r="L131" s="51"/>
      <c r="M131" s="51"/>
    </row>
    <row r="132" spans="1:18" s="8" customFormat="1" ht="11.45" customHeight="1" x14ac:dyDescent="0.15">
      <c r="A132" s="15" t="s">
        <v>7</v>
      </c>
      <c r="B132" s="47"/>
      <c r="C132" s="50"/>
      <c r="D132" s="47"/>
      <c r="E132" s="47"/>
      <c r="F132" s="47"/>
      <c r="G132" s="47"/>
      <c r="H132" s="47"/>
      <c r="I132" s="47"/>
      <c r="J132" s="47"/>
      <c r="K132" s="50"/>
      <c r="L132" s="51"/>
      <c r="M132" s="51"/>
    </row>
    <row r="133" spans="1:18" s="8" customFormat="1" ht="11.45" customHeight="1" x14ac:dyDescent="0.15">
      <c r="A133" s="15" t="s">
        <v>8</v>
      </c>
      <c r="B133" s="50"/>
      <c r="C133" s="50"/>
      <c r="D133" s="47"/>
      <c r="E133" s="47"/>
      <c r="F133" s="47"/>
      <c r="G133" s="47"/>
      <c r="H133" s="47"/>
      <c r="I133" s="47"/>
      <c r="J133" s="47"/>
      <c r="K133" s="50"/>
      <c r="L133" s="51"/>
      <c r="M133" s="51"/>
    </row>
    <row r="134" spans="1:18" s="8" customFormat="1" ht="11.45" customHeight="1" x14ac:dyDescent="0.15">
      <c r="A134" s="15" t="s">
        <v>9</v>
      </c>
      <c r="B134" s="50"/>
      <c r="C134" s="50"/>
      <c r="D134" s="47"/>
      <c r="E134" s="47"/>
      <c r="F134" s="47"/>
      <c r="G134" s="47"/>
      <c r="H134" s="47"/>
      <c r="I134" s="47"/>
      <c r="J134" s="47"/>
      <c r="K134" s="47"/>
      <c r="L134" s="51"/>
      <c r="M134" s="51"/>
    </row>
    <row r="135" spans="1:18" s="8" customFormat="1" ht="11.45" customHeight="1" x14ac:dyDescent="0.15">
      <c r="A135" s="15" t="s">
        <v>10</v>
      </c>
      <c r="B135" s="50"/>
      <c r="C135" s="50"/>
      <c r="D135" s="47"/>
      <c r="E135" s="47"/>
      <c r="F135" s="47"/>
      <c r="G135" s="47"/>
      <c r="H135" s="47"/>
      <c r="I135" s="47"/>
      <c r="J135" s="47"/>
      <c r="K135" s="47"/>
      <c r="L135" s="51"/>
      <c r="M135" s="51"/>
    </row>
    <row r="136" spans="1:18" s="8" customFormat="1" ht="11.45" customHeight="1" x14ac:dyDescent="0.15">
      <c r="A136" s="15" t="s">
        <v>11</v>
      </c>
      <c r="B136" s="50"/>
      <c r="C136" s="50"/>
      <c r="D136" s="47"/>
      <c r="E136" s="47"/>
      <c r="F136" s="47"/>
      <c r="G136" s="47"/>
      <c r="H136" s="47"/>
      <c r="I136" s="47"/>
      <c r="J136" s="47"/>
      <c r="K136" s="47"/>
      <c r="L136" s="51"/>
      <c r="M136" s="51"/>
    </row>
    <row r="137" spans="1:18" s="8" customFormat="1" ht="11.45" customHeight="1" x14ac:dyDescent="0.15">
      <c r="A137" s="24" t="s">
        <v>31</v>
      </c>
      <c r="B137" s="25">
        <f>SUBTOTAL(109,Table12[Week 1])</f>
        <v>0</v>
      </c>
      <c r="C137" s="25">
        <f>SUBTOTAL(109,Table12[Overtime])</f>
        <v>0</v>
      </c>
      <c r="D137" s="25">
        <f>SUBTOTAL(109,Table12[Week 2])</f>
        <v>0</v>
      </c>
      <c r="E137" s="25">
        <f>SUBTOTAL(109,Table12[Overtime2])</f>
        <v>0</v>
      </c>
      <c r="F137" s="25">
        <f>SUBTOTAL(109,Table12[Week 3])</f>
        <v>0</v>
      </c>
      <c r="G137" s="25">
        <f>SUBTOTAL(109,Table12[Overtime3])</f>
        <v>0</v>
      </c>
      <c r="H137" s="25">
        <f>SUBTOTAL(109,Table12[Week 4])</f>
        <v>0</v>
      </c>
      <c r="I137" s="25">
        <f>SUBTOTAL(109,Table12[Overtime4])</f>
        <v>0</v>
      </c>
      <c r="J137" s="25">
        <f>SUBTOTAL(109,Table12[Week 5])</f>
        <v>0</v>
      </c>
      <c r="K137" s="25">
        <f>SUBTOTAL(109,Table12[Overtime5])</f>
        <v>0</v>
      </c>
      <c r="L137" s="25">
        <f>SUBTOTAL(109,Table12[Week 6])</f>
        <v>0</v>
      </c>
      <c r="M137" s="25">
        <f>SUBTOTAL(109,Table12[Overtime6])</f>
        <v>0</v>
      </c>
    </row>
    <row r="138" spans="1:18" s="8" customFormat="1" ht="14.25" customHeight="1" x14ac:dyDescent="0.15">
      <c r="A138" s="56" t="s">
        <v>58</v>
      </c>
      <c r="B138" s="56"/>
      <c r="C138" s="26">
        <f>SUM(B137,D137,F137,H137,J137,L137)</f>
        <v>0</v>
      </c>
      <c r="D138" s="56" t="s">
        <v>59</v>
      </c>
      <c r="E138" s="56"/>
      <c r="F138" s="26">
        <f>SUM(C137,E137,G137,I137,K137,M137)</f>
        <v>0</v>
      </c>
    </row>
    <row r="139" spans="1:18" x14ac:dyDescent="0.15">
      <c r="O139" s="8"/>
      <c r="P139" s="8"/>
      <c r="Q139" s="8"/>
      <c r="R139" s="8"/>
    </row>
  </sheetData>
  <sheetProtection sheet="1" objects="1" scenarios="1"/>
  <mergeCells count="31">
    <mergeCell ref="B3:C3"/>
    <mergeCell ref="B5:C5"/>
    <mergeCell ref="A7:K7"/>
    <mergeCell ref="A39:B39"/>
    <mergeCell ref="D39:E39"/>
    <mergeCell ref="A17:B17"/>
    <mergeCell ref="D17:E17"/>
    <mergeCell ref="A28:B28"/>
    <mergeCell ref="D28:E28"/>
    <mergeCell ref="A40:K40"/>
    <mergeCell ref="A72:B72"/>
    <mergeCell ref="D72:E72"/>
    <mergeCell ref="A73:K73"/>
    <mergeCell ref="A50:B50"/>
    <mergeCell ref="D50:E50"/>
    <mergeCell ref="F1:M1"/>
    <mergeCell ref="A127:B127"/>
    <mergeCell ref="D127:E127"/>
    <mergeCell ref="A138:B138"/>
    <mergeCell ref="D138:E138"/>
    <mergeCell ref="A105:B105"/>
    <mergeCell ref="D105:E105"/>
    <mergeCell ref="A116:B116"/>
    <mergeCell ref="D116:E116"/>
    <mergeCell ref="A106:K106"/>
    <mergeCell ref="A83:B83"/>
    <mergeCell ref="D83:E83"/>
    <mergeCell ref="A94:B94"/>
    <mergeCell ref="D94:E94"/>
    <mergeCell ref="A61:B61"/>
    <mergeCell ref="D61:E61"/>
  </mergeCells>
  <phoneticPr fontId="1" type="noConversion"/>
  <printOptions horizontalCentered="1"/>
  <pageMargins left="0.5" right="0.5" top="0.75" bottom="0.75" header="0.5" footer="0.5"/>
  <pageSetup scale="88" fitToHeight="0" orientation="landscape" r:id="rId1"/>
  <headerFooter alignWithMargins="0"/>
  <rowBreaks count="3" manualBreakCount="3">
    <brk id="39" max="16383" man="1"/>
    <brk id="72" max="16383" man="1"/>
    <brk id="105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1B29F0B-B2E8-4B3C-A130-A568BC29ED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Employee Timecard</vt:lpstr>
      <vt:lpstr>'Employee Timecard'!Print_Area</vt:lpstr>
      <vt:lpstr>'Employee Timecard'!Print_Titles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timecard</dc:title>
  <dc:creator/>
  <cp:keywords/>
  <cp:lastModifiedBy/>
  <dcterms:created xsi:type="dcterms:W3CDTF">2016-04-06T19:31:43Z</dcterms:created>
  <dcterms:modified xsi:type="dcterms:W3CDTF">2016-04-20T18:27:05Z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TC101921409990</vt:lpwstr>
  </property>
</Properties>
</file>